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I:\BRIEFE\Angebote Leistungsübersichten\Leistungsübersichten Messe\Leistungsübersichten Messe 2026\"/>
    </mc:Choice>
  </mc:AlternateContent>
  <xr:revisionPtr revIDLastSave="0" documentId="13_ncr:1_{1836FBF2-5319-4AE4-9DC0-F5233D086C02}" xr6:coauthVersionLast="47" xr6:coauthVersionMax="47" xr10:uidLastSave="{00000000-0000-0000-0000-000000000000}"/>
  <workbookProtection workbookAlgorithmName="SHA-512" workbookHashValue="VvYLv+i1E/J3TMeFdXnh0JIKtL4bW6AgTt7oH6PbUaI05h47EyQSf9K16s3njeyBy5fx851WU3FP5/+IyGGDeA==" workbookSaltValue="koDtloYph7BFiXCP3bm4SA==" workbookSpinCount="100000" lockStructure="1"/>
  <bookViews>
    <workbookView xWindow="-120" yWindow="-120" windowWidth="29040" windowHeight="15720" activeTab="1" xr2:uid="{00000000-000D-0000-FFFF-FFFF00000000}"/>
  </bookViews>
  <sheets>
    <sheet name="Basic information" sheetId="1" r:id="rId1"/>
    <sheet name="1 Food" sheetId="3" r:id="rId2"/>
    <sheet name="2 Beverage" sheetId="8" r:id="rId3"/>
    <sheet name="3 Equipment" sheetId="9" r:id="rId4"/>
    <sheet name="4 Consumables" sheetId="10" r:id="rId5"/>
    <sheet name="5 Staff" sheetId="11" r:id="rId6"/>
    <sheet name="Summary" sheetId="6" r:id="rId7"/>
    <sheet name="Allergens" sheetId="15" r:id="rId8"/>
    <sheet name="Tabelle1" sheetId="14" state="hidden" r:id="rId9"/>
    <sheet name="Makro1" sheetId="13" state="hidden" r:id="rId10"/>
    <sheet name="DropDownListen" sheetId="7" state="hidden" r:id="rId11"/>
  </sheets>
  <definedNames>
    <definedName name="_xlnm._FilterDatabase" localSheetId="1" hidden="1">'1 Food'!$P$8:$P$222</definedName>
    <definedName name="_xlnm._FilterDatabase" localSheetId="2" hidden="1">'2 Beverage'!$O$9:$O$105</definedName>
    <definedName name="_xlnm._FilterDatabase" localSheetId="3" hidden="1">'3 Equipment'!$L$9:$L$94</definedName>
    <definedName name="_xlnm._FilterDatabase" localSheetId="4" hidden="1">'4 Consumables'!$K$9:$K$85</definedName>
    <definedName name="_xlnm._FilterDatabase" localSheetId="5" hidden="1">'5 Staff'!$O$8:$O$22</definedName>
    <definedName name="_xlnm.Print_Area" localSheetId="0">'Basic information'!$A$1:$G$39</definedName>
    <definedName name="Messedauer">'Basic information'!$C$6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3" l="1"/>
  <c r="Q57" i="3" l="1"/>
  <c r="P57" i="3"/>
  <c r="Q56" i="3"/>
  <c r="P56" i="3"/>
  <c r="P55" i="3"/>
  <c r="Q55" i="3" s="1"/>
  <c r="Q54" i="3"/>
  <c r="P54" i="3"/>
  <c r="P52" i="8"/>
  <c r="P68" i="3"/>
  <c r="Q68" i="3" s="1"/>
  <c r="O64" i="8"/>
  <c r="P64" i="8" s="1"/>
  <c r="O65" i="8"/>
  <c r="P65" i="8" s="1"/>
  <c r="P53" i="3" l="1"/>
  <c r="M16" i="9"/>
  <c r="O76" i="8"/>
  <c r="P76" i="8" s="1"/>
  <c r="O73" i="8"/>
  <c r="P73" i="8" s="1"/>
  <c r="L54" i="10"/>
  <c r="L57" i="10"/>
  <c r="M73" i="9"/>
  <c r="M72" i="9"/>
  <c r="M71" i="9"/>
  <c r="M70" i="9"/>
  <c r="M63" i="9"/>
  <c r="M59" i="9"/>
  <c r="M20" i="9"/>
  <c r="O104" i="8"/>
  <c r="P104" i="8" s="1"/>
  <c r="P19" i="3"/>
  <c r="Q19" i="3" s="1"/>
  <c r="P130" i="3" l="1"/>
  <c r="Q130" i="3" s="1"/>
  <c r="M61" i="9"/>
  <c r="M76" i="9"/>
  <c r="M75" i="9"/>
  <c r="I23" i="11"/>
  <c r="J23" i="11"/>
  <c r="K23" i="11"/>
  <c r="L23" i="11"/>
  <c r="M23" i="11"/>
  <c r="N23" i="11"/>
  <c r="I21" i="11"/>
  <c r="J21" i="11"/>
  <c r="K21" i="11"/>
  <c r="L21" i="11"/>
  <c r="M21" i="11"/>
  <c r="H21" i="11"/>
  <c r="L43" i="10"/>
  <c r="P216" i="3"/>
  <c r="Q216" i="3" s="1"/>
  <c r="P208" i="3"/>
  <c r="Q208" i="3" s="1"/>
  <c r="P200" i="3"/>
  <c r="Q200" i="3" s="1"/>
  <c r="P198" i="3"/>
  <c r="Q198" i="3" s="1"/>
  <c r="P197" i="3"/>
  <c r="Q197" i="3" s="1"/>
  <c r="P195" i="3"/>
  <c r="Q195" i="3" s="1"/>
  <c r="P193" i="3"/>
  <c r="Q193" i="3" s="1"/>
  <c r="P194" i="3"/>
  <c r="Q194" i="3" s="1"/>
  <c r="P192" i="3"/>
  <c r="Q192" i="3" s="1"/>
  <c r="P183" i="3"/>
  <c r="Q183" i="3" s="1"/>
  <c r="P182" i="3"/>
  <c r="Q182" i="3" s="1"/>
  <c r="P181" i="3"/>
  <c r="Q181" i="3" s="1"/>
  <c r="P165" i="3"/>
  <c r="Q165" i="3" s="1"/>
  <c r="P164" i="3"/>
  <c r="Q164" i="3" s="1"/>
  <c r="P119" i="3"/>
  <c r="Q119" i="3" s="1"/>
  <c r="P118" i="3"/>
  <c r="Q118" i="3" s="1"/>
  <c r="P117" i="3"/>
  <c r="Q117" i="3" s="1"/>
  <c r="P109" i="3"/>
  <c r="Q109" i="3" s="1"/>
  <c r="P108" i="3"/>
  <c r="Q108" i="3" s="1"/>
  <c r="P107" i="3"/>
  <c r="Q107" i="3" s="1"/>
  <c r="P142" i="3"/>
  <c r="Q142" i="3" s="1"/>
  <c r="P141" i="3"/>
  <c r="Q141" i="3" s="1"/>
  <c r="P140" i="3"/>
  <c r="Q140" i="3" s="1"/>
  <c r="P139" i="3"/>
  <c r="Q139" i="3" s="1"/>
  <c r="P138" i="3"/>
  <c r="Q138" i="3" s="1"/>
  <c r="P137" i="3"/>
  <c r="Q137" i="3" s="1"/>
  <c r="P136" i="3"/>
  <c r="Q136" i="3" s="1"/>
  <c r="P135" i="3"/>
  <c r="Q135" i="3" l="1"/>
  <c r="P46" i="3" l="1"/>
  <c r="Q46" i="3" s="1"/>
  <c r="P43" i="3"/>
  <c r="Q43" i="3" s="1"/>
  <c r="P18" i="3" l="1"/>
  <c r="Q18" i="3" s="1"/>
  <c r="H23" i="11"/>
  <c r="N21" i="11"/>
  <c r="O14" i="11"/>
  <c r="P14" i="11" s="1"/>
  <c r="M82" i="9"/>
  <c r="M26" i="9"/>
  <c r="M18" i="9"/>
  <c r="O83" i="8"/>
  <c r="P83" i="8" s="1"/>
  <c r="O81" i="8"/>
  <c r="P81" i="8" s="1"/>
  <c r="O58" i="8"/>
  <c r="P58" i="8" s="1"/>
  <c r="O43" i="8"/>
  <c r="P43" i="8" s="1"/>
  <c r="O26" i="8" l="1"/>
  <c r="P26" i="8" s="1"/>
  <c r="O24" i="8"/>
  <c r="P24" i="8" s="1"/>
  <c r="O21" i="8"/>
  <c r="P21" i="8" s="1"/>
  <c r="O18" i="11" l="1"/>
  <c r="P18" i="11" s="1"/>
  <c r="O19" i="11"/>
  <c r="P19" i="11" s="1"/>
  <c r="M57" i="9"/>
  <c r="M56" i="9"/>
  <c r="O52" i="8" l="1"/>
  <c r="O53" i="8"/>
  <c r="P53" i="8" s="1"/>
  <c r="O54" i="8"/>
  <c r="P54" i="8" s="1"/>
  <c r="O55" i="8"/>
  <c r="P55" i="8" s="1"/>
  <c r="O56" i="8"/>
  <c r="P56" i="8" s="1"/>
  <c r="O57" i="8"/>
  <c r="P57" i="8" s="1"/>
  <c r="O59" i="8"/>
  <c r="P59" i="8" s="1"/>
  <c r="O60" i="8"/>
  <c r="P60" i="8" s="1"/>
  <c r="O61" i="8"/>
  <c r="P61" i="8" s="1"/>
  <c r="M55" i="9"/>
  <c r="L13" i="10"/>
  <c r="L14" i="10"/>
  <c r="P90" i="3"/>
  <c r="Q90" i="3" s="1"/>
  <c r="P88" i="3"/>
  <c r="Q88" i="3" s="1"/>
  <c r="P86" i="3"/>
  <c r="Q86" i="3" s="1"/>
  <c r="O49" i="8"/>
  <c r="P49" i="8" s="1"/>
  <c r="M49" i="9" l="1"/>
  <c r="L21" i="10"/>
  <c r="M48" i="9"/>
  <c r="O91" i="8"/>
  <c r="L67" i="9" l="1"/>
  <c r="L51" i="9" s="1"/>
  <c r="L43" i="9" s="1"/>
  <c r="L34" i="9" s="1"/>
  <c r="L24" i="9" s="1"/>
  <c r="L10" i="9"/>
  <c r="M66" i="9"/>
  <c r="M47" i="9"/>
  <c r="P95" i="8"/>
  <c r="P94" i="8"/>
  <c r="P93" i="8"/>
  <c r="P91" i="8"/>
  <c r="P47" i="3" l="1"/>
  <c r="O84" i="8"/>
  <c r="M69" i="9"/>
  <c r="M77" i="9"/>
  <c r="M78" i="9"/>
  <c r="M79" i="9"/>
  <c r="M80" i="9"/>
  <c r="M81" i="9"/>
  <c r="M83" i="9"/>
  <c r="M84" i="9"/>
  <c r="M85" i="9"/>
  <c r="M86" i="9"/>
  <c r="L52" i="10" l="1"/>
  <c r="L53" i="10"/>
  <c r="L55" i="10"/>
  <c r="L56" i="10"/>
  <c r="L58" i="10"/>
  <c r="L59" i="10"/>
  <c r="L60" i="10"/>
  <c r="L61" i="10"/>
  <c r="L62" i="10"/>
  <c r="L63" i="10"/>
  <c r="L51" i="10" l="1"/>
  <c r="O22" i="11"/>
  <c r="P22" i="11" s="1"/>
  <c r="O23" i="11" l="1"/>
  <c r="P23" i="11" s="1"/>
  <c r="L66" i="10" l="1"/>
  <c r="L67" i="10"/>
  <c r="L68" i="10"/>
  <c r="L69" i="10"/>
  <c r="L70" i="10"/>
  <c r="L71" i="10"/>
  <c r="L72" i="10"/>
  <c r="L73" i="10"/>
  <c r="L74" i="10"/>
  <c r="L75" i="10"/>
  <c r="L76" i="10"/>
  <c r="L77" i="10"/>
  <c r="L78" i="10"/>
  <c r="L79" i="10"/>
  <c r="L80" i="10"/>
  <c r="L81" i="10"/>
  <c r="L82" i="10"/>
  <c r="L48" i="10"/>
  <c r="L49" i="10"/>
  <c r="L50" i="10"/>
  <c r="L44" i="10"/>
  <c r="L45" i="10"/>
  <c r="L32" i="10"/>
  <c r="L33" i="10"/>
  <c r="L34" i="10"/>
  <c r="L35" i="10"/>
  <c r="L36" i="10"/>
  <c r="L37" i="10"/>
  <c r="L38" i="10"/>
  <c r="L39" i="10"/>
  <c r="L40" i="10"/>
  <c r="L12" i="10"/>
  <c r="L15" i="10"/>
  <c r="L16" i="10"/>
  <c r="L17" i="10"/>
  <c r="L18" i="10"/>
  <c r="L19" i="10"/>
  <c r="L20" i="10"/>
  <c r="L22" i="10"/>
  <c r="L23" i="10"/>
  <c r="L24" i="10"/>
  <c r="L25" i="10"/>
  <c r="L26" i="10"/>
  <c r="L27" i="10"/>
  <c r="L28" i="10"/>
  <c r="L29" i="10"/>
  <c r="M53" i="9"/>
  <c r="M54" i="9"/>
  <c r="M58" i="9"/>
  <c r="M60" i="9"/>
  <c r="M62" i="9"/>
  <c r="M64" i="9"/>
  <c r="M65" i="9"/>
  <c r="M45" i="9"/>
  <c r="M46" i="9"/>
  <c r="M50" i="9"/>
  <c r="M38" i="9"/>
  <c r="M39" i="9"/>
  <c r="M40" i="9"/>
  <c r="M41" i="9"/>
  <c r="M42" i="9"/>
  <c r="M25" i="9"/>
  <c r="M28" i="9"/>
  <c r="M29" i="9"/>
  <c r="M30" i="9"/>
  <c r="M31" i="9"/>
  <c r="M32" i="9"/>
  <c r="M12" i="9"/>
  <c r="M13" i="9"/>
  <c r="M14" i="9"/>
  <c r="M15" i="9"/>
  <c r="M17" i="9"/>
  <c r="M19" i="9"/>
  <c r="M21" i="9"/>
  <c r="M22" i="9"/>
  <c r="M23" i="9"/>
  <c r="O105" i="8"/>
  <c r="P105" i="8" s="1"/>
  <c r="P92" i="8"/>
  <c r="P96" i="8"/>
  <c r="P97" i="8"/>
  <c r="P98" i="8"/>
  <c r="P99" i="8"/>
  <c r="P100" i="8"/>
  <c r="P101" i="8"/>
  <c r="O92" i="8"/>
  <c r="O96" i="8"/>
  <c r="O97" i="8"/>
  <c r="O98" i="8"/>
  <c r="O99" i="8"/>
  <c r="O100" i="8"/>
  <c r="O101" i="8"/>
  <c r="O87" i="8"/>
  <c r="P87" i="8" s="1"/>
  <c r="O88" i="8"/>
  <c r="P88" i="8" s="1"/>
  <c r="O89" i="8"/>
  <c r="P89" i="8" s="1"/>
  <c r="P84" i="8"/>
  <c r="O80" i="8"/>
  <c r="P80" i="8" s="1"/>
  <c r="O82" i="8"/>
  <c r="P82" i="8" s="1"/>
  <c r="O70" i="8"/>
  <c r="P70" i="8" s="1"/>
  <c r="O71" i="8"/>
  <c r="P71" i="8" s="1"/>
  <c r="O72" i="8"/>
  <c r="P72" i="8" s="1"/>
  <c r="O66" i="8"/>
  <c r="P66" i="8" s="1"/>
  <c r="O67" i="8"/>
  <c r="P67" i="8" s="1"/>
  <c r="O41" i="8"/>
  <c r="P41" i="8" s="1"/>
  <c r="O42" i="8"/>
  <c r="P42" i="8" s="1"/>
  <c r="O44" i="8"/>
  <c r="P44" i="8" s="1"/>
  <c r="O45" i="8"/>
  <c r="P45" i="8" s="1"/>
  <c r="O46" i="8"/>
  <c r="P46" i="8" s="1"/>
  <c r="O47" i="8"/>
  <c r="P47" i="8" s="1"/>
  <c r="O48" i="8"/>
  <c r="P48" i="8" s="1"/>
  <c r="O20" i="8"/>
  <c r="P20" i="8" s="1"/>
  <c r="O22" i="8"/>
  <c r="P22" i="8" s="1"/>
  <c r="O23" i="8"/>
  <c r="P23" i="8" s="1"/>
  <c r="O25" i="8"/>
  <c r="P25" i="8" s="1"/>
  <c r="O27" i="8"/>
  <c r="P27" i="8" s="1"/>
  <c r="O28" i="8"/>
  <c r="P28" i="8" s="1"/>
  <c r="O29" i="8"/>
  <c r="P29" i="8" s="1"/>
  <c r="O30" i="8"/>
  <c r="P30" i="8" s="1"/>
  <c r="O31" i="8"/>
  <c r="P31" i="8" s="1"/>
  <c r="O32" i="8"/>
  <c r="P32" i="8" s="1"/>
  <c r="O33" i="8"/>
  <c r="P33" i="8" s="1"/>
  <c r="O34" i="8"/>
  <c r="P34" i="8" s="1"/>
  <c r="O35" i="8"/>
  <c r="P35" i="8" s="1"/>
  <c r="O36" i="8"/>
  <c r="P36" i="8" s="1"/>
  <c r="O37" i="8"/>
  <c r="P37" i="8" s="1"/>
  <c r="O38" i="8"/>
  <c r="P38" i="8" s="1"/>
  <c r="O12" i="8"/>
  <c r="P12" i="8" s="1"/>
  <c r="O13" i="8"/>
  <c r="P13" i="8" s="1"/>
  <c r="O14" i="8"/>
  <c r="P14" i="8" s="1"/>
  <c r="O15" i="8"/>
  <c r="P15" i="8" s="1"/>
  <c r="O16" i="8"/>
  <c r="P16" i="8" s="1"/>
  <c r="O17" i="8"/>
  <c r="P17" i="8" s="1"/>
  <c r="P212" i="3"/>
  <c r="Q212" i="3" s="1"/>
  <c r="P213" i="3"/>
  <c r="Q213" i="3" s="1"/>
  <c r="P214" i="3"/>
  <c r="Q214" i="3" s="1"/>
  <c r="P215" i="3"/>
  <c r="Q215" i="3" s="1"/>
  <c r="P217" i="3"/>
  <c r="Q217" i="3" s="1"/>
  <c r="P218" i="3"/>
  <c r="Q218" i="3" s="1"/>
  <c r="P219" i="3"/>
  <c r="Q219" i="3" s="1"/>
  <c r="P204" i="3"/>
  <c r="Q204" i="3" s="1"/>
  <c r="P205" i="3"/>
  <c r="Q205" i="3" s="1"/>
  <c r="P206" i="3"/>
  <c r="Q206" i="3" s="1"/>
  <c r="P207" i="3"/>
  <c r="Q207" i="3" s="1"/>
  <c r="P209" i="3"/>
  <c r="Q209" i="3" s="1"/>
  <c r="P171" i="3"/>
  <c r="Q171" i="3" s="1"/>
  <c r="P172" i="3"/>
  <c r="Q172" i="3" s="1"/>
  <c r="P173" i="3"/>
  <c r="Q173" i="3" s="1"/>
  <c r="P174" i="3"/>
  <c r="Q174" i="3" s="1"/>
  <c r="P175" i="3"/>
  <c r="Q175" i="3" s="1"/>
  <c r="P176" i="3"/>
  <c r="Q176" i="3" s="1"/>
  <c r="P177" i="3"/>
  <c r="Q177" i="3" s="1"/>
  <c r="P178" i="3"/>
  <c r="Q178" i="3" s="1"/>
  <c r="P179" i="3"/>
  <c r="Q179" i="3" s="1"/>
  <c r="P180" i="3"/>
  <c r="Q180" i="3" s="1"/>
  <c r="P184" i="3"/>
  <c r="Q184" i="3" s="1"/>
  <c r="P185" i="3"/>
  <c r="Q185" i="3" s="1"/>
  <c r="P186" i="3"/>
  <c r="Q186" i="3" s="1"/>
  <c r="P187" i="3"/>
  <c r="Q187" i="3" s="1"/>
  <c r="P188" i="3"/>
  <c r="Q188" i="3" s="1"/>
  <c r="P189" i="3"/>
  <c r="Q189" i="3" s="1"/>
  <c r="P190" i="3"/>
  <c r="Q190" i="3" s="1"/>
  <c r="P191" i="3"/>
  <c r="Q191" i="3" s="1"/>
  <c r="P196" i="3"/>
  <c r="Q196" i="3" s="1"/>
  <c r="P199" i="3"/>
  <c r="Q199" i="3" s="1"/>
  <c r="P201" i="3"/>
  <c r="Q201" i="3" s="1"/>
  <c r="P159" i="3"/>
  <c r="Q159" i="3" s="1"/>
  <c r="P160" i="3"/>
  <c r="Q160" i="3" s="1"/>
  <c r="P161" i="3"/>
  <c r="Q161" i="3" s="1"/>
  <c r="P162" i="3"/>
  <c r="Q162" i="3" s="1"/>
  <c r="P163" i="3"/>
  <c r="Q163" i="3" s="1"/>
  <c r="P166" i="3"/>
  <c r="Q166" i="3" s="1"/>
  <c r="P167" i="3"/>
  <c r="Q167" i="3" s="1"/>
  <c r="P168" i="3"/>
  <c r="Q168" i="3" s="1"/>
  <c r="P145" i="3"/>
  <c r="Q145" i="3" s="1"/>
  <c r="P146" i="3"/>
  <c r="Q146" i="3" s="1"/>
  <c r="P147" i="3"/>
  <c r="Q147" i="3" s="1"/>
  <c r="P148" i="3"/>
  <c r="Q148" i="3" s="1"/>
  <c r="P149" i="3"/>
  <c r="Q149" i="3" s="1"/>
  <c r="P150" i="3"/>
  <c r="Q150" i="3" s="1"/>
  <c r="P151" i="3"/>
  <c r="Q151" i="3" s="1"/>
  <c r="P152" i="3"/>
  <c r="Q152" i="3" s="1"/>
  <c r="P153" i="3"/>
  <c r="Q153" i="3" s="1"/>
  <c r="P154" i="3"/>
  <c r="Q154" i="3" s="1"/>
  <c r="P155" i="3"/>
  <c r="Q155" i="3" s="1"/>
  <c r="P156" i="3"/>
  <c r="Q156" i="3" s="1"/>
  <c r="P128" i="3"/>
  <c r="Q128" i="3" s="1"/>
  <c r="P129" i="3"/>
  <c r="Q129" i="3" s="1"/>
  <c r="P131" i="3"/>
  <c r="Q131" i="3" s="1"/>
  <c r="P132" i="3"/>
  <c r="Q132" i="3" s="1"/>
  <c r="P133" i="3"/>
  <c r="Q133" i="3" s="1"/>
  <c r="P134" i="3"/>
  <c r="Q134" i="3" s="1"/>
  <c r="P70" i="3"/>
  <c r="Q70" i="3" s="1"/>
  <c r="P71" i="3"/>
  <c r="Q71" i="3" s="1"/>
  <c r="P72" i="3"/>
  <c r="Q72" i="3" s="1"/>
  <c r="P73" i="3"/>
  <c r="Q73" i="3" s="1"/>
  <c r="P74" i="3"/>
  <c r="Q74" i="3" s="1"/>
  <c r="P75" i="3"/>
  <c r="Q75" i="3" s="1"/>
  <c r="P76" i="3"/>
  <c r="Q76" i="3" s="1"/>
  <c r="P77" i="3"/>
  <c r="Q77" i="3" s="1"/>
  <c r="P78" i="3"/>
  <c r="Q78" i="3" s="1"/>
  <c r="P79" i="3"/>
  <c r="Q79" i="3" s="1"/>
  <c r="P80" i="3"/>
  <c r="Q80" i="3" s="1"/>
  <c r="P81" i="3"/>
  <c r="Q81" i="3" s="1"/>
  <c r="P82" i="3"/>
  <c r="Q82" i="3" s="1"/>
  <c r="P83" i="3"/>
  <c r="Q83" i="3" s="1"/>
  <c r="P84" i="3"/>
  <c r="Q84" i="3" s="1"/>
  <c r="P85" i="3"/>
  <c r="Q85" i="3" s="1"/>
  <c r="P87" i="3"/>
  <c r="Q87" i="3" s="1"/>
  <c r="P89" i="3"/>
  <c r="Q89" i="3" s="1"/>
  <c r="P91" i="3"/>
  <c r="Q91" i="3" s="1"/>
  <c r="P92" i="3"/>
  <c r="Q92" i="3" s="1"/>
  <c r="P93" i="3"/>
  <c r="Q93" i="3" s="1"/>
  <c r="P94" i="3"/>
  <c r="Q94" i="3" s="1"/>
  <c r="P95" i="3"/>
  <c r="Q95" i="3" s="1"/>
  <c r="P96" i="3"/>
  <c r="Q96" i="3" s="1"/>
  <c r="P97" i="3"/>
  <c r="Q97" i="3" s="1"/>
  <c r="P98" i="3"/>
  <c r="Q98" i="3" s="1"/>
  <c r="P99" i="3"/>
  <c r="Q99" i="3" s="1"/>
  <c r="P100" i="3"/>
  <c r="Q100" i="3" s="1"/>
  <c r="P101" i="3"/>
  <c r="Q101" i="3" s="1"/>
  <c r="P102" i="3"/>
  <c r="Q102" i="3" s="1"/>
  <c r="P103" i="3"/>
  <c r="Q103" i="3" s="1"/>
  <c r="P104" i="3"/>
  <c r="Q104" i="3" s="1"/>
  <c r="P105" i="3"/>
  <c r="Q105" i="3" s="1"/>
  <c r="P106" i="3"/>
  <c r="Q106" i="3" s="1"/>
  <c r="P110" i="3"/>
  <c r="Q110" i="3" s="1"/>
  <c r="P111" i="3"/>
  <c r="Q111" i="3" s="1"/>
  <c r="P112" i="3"/>
  <c r="Q112" i="3" s="1"/>
  <c r="P113" i="3"/>
  <c r="Q113" i="3" s="1"/>
  <c r="P114" i="3"/>
  <c r="Q114" i="3" s="1"/>
  <c r="P115" i="3"/>
  <c r="Q115" i="3" s="1"/>
  <c r="P116" i="3"/>
  <c r="Q116" i="3" s="1"/>
  <c r="P120" i="3"/>
  <c r="Q120" i="3" s="1"/>
  <c r="P121" i="3"/>
  <c r="Q121" i="3" s="1"/>
  <c r="P122" i="3"/>
  <c r="Q122" i="3" s="1"/>
  <c r="P123" i="3"/>
  <c r="Q123" i="3" s="1"/>
  <c r="P124" i="3"/>
  <c r="Q124" i="3" s="1"/>
  <c r="P125" i="3"/>
  <c r="Q125" i="3" s="1"/>
  <c r="P50" i="3"/>
  <c r="Q50" i="3" s="1"/>
  <c r="Q48" i="3" s="1"/>
  <c r="P51" i="3"/>
  <c r="Q51" i="3" s="1"/>
  <c r="P52" i="3"/>
  <c r="Q52" i="3" s="1"/>
  <c r="P58" i="3"/>
  <c r="Q58" i="3" s="1"/>
  <c r="P59" i="3"/>
  <c r="Q59" i="3" s="1"/>
  <c r="P60" i="3"/>
  <c r="Q60" i="3" s="1"/>
  <c r="P61" i="3"/>
  <c r="Q61" i="3" s="1"/>
  <c r="P62" i="3"/>
  <c r="Q62" i="3" s="1"/>
  <c r="P63" i="3"/>
  <c r="Q63" i="3" s="1"/>
  <c r="P64" i="3"/>
  <c r="Q64" i="3" s="1"/>
  <c r="P65" i="3"/>
  <c r="Q65" i="3" s="1"/>
  <c r="P66" i="3"/>
  <c r="Q66" i="3" s="1"/>
  <c r="Q47" i="3"/>
  <c r="P42" i="3"/>
  <c r="Q42" i="3" s="1"/>
  <c r="P33" i="3"/>
  <c r="Q33" i="3" s="1"/>
  <c r="P34" i="3"/>
  <c r="Q34" i="3" s="1"/>
  <c r="P35" i="3"/>
  <c r="Q35" i="3" s="1"/>
  <c r="P36" i="3"/>
  <c r="Q36" i="3" s="1"/>
  <c r="P37" i="3"/>
  <c r="Q37" i="3" s="1"/>
  <c r="P38" i="3"/>
  <c r="Q38" i="3" s="1"/>
  <c r="P39" i="3"/>
  <c r="Q39" i="3" s="1"/>
  <c r="P23" i="3"/>
  <c r="Q23" i="3" s="1"/>
  <c r="P24" i="3"/>
  <c r="Q24" i="3" s="1"/>
  <c r="P25" i="3"/>
  <c r="Q25" i="3" s="1"/>
  <c r="P26" i="3"/>
  <c r="Q26" i="3" s="1"/>
  <c r="P27" i="3"/>
  <c r="Q27" i="3" s="1"/>
  <c r="P28" i="3"/>
  <c r="Q28" i="3" s="1"/>
  <c r="P29" i="3"/>
  <c r="Q29" i="3" s="1"/>
  <c r="P30" i="3"/>
  <c r="Q30" i="3" s="1"/>
  <c r="P11" i="3"/>
  <c r="Q11" i="3" s="1"/>
  <c r="P12" i="3"/>
  <c r="Q12" i="3" s="1"/>
  <c r="P13" i="3"/>
  <c r="Q13" i="3" s="1"/>
  <c r="P14" i="3"/>
  <c r="Q14" i="3" s="1"/>
  <c r="P15" i="3"/>
  <c r="Q15" i="3" s="1"/>
  <c r="P16" i="3"/>
  <c r="Q16" i="3" s="1"/>
  <c r="P17" i="3"/>
  <c r="Q17" i="3" s="1"/>
  <c r="P20" i="3"/>
  <c r="Q20" i="3" s="1"/>
  <c r="K64" i="10"/>
  <c r="K51" i="10" s="1"/>
  <c r="P90" i="8" l="1"/>
  <c r="L30" i="10"/>
  <c r="L31" i="10"/>
  <c r="H8" i="8" l="1"/>
  <c r="G8" i="8" s="1"/>
  <c r="A4" i="8" l="1"/>
  <c r="H7" i="11"/>
  <c r="G7" i="11" s="1"/>
  <c r="I7" i="3"/>
  <c r="A4" i="3"/>
  <c r="C4" i="11"/>
  <c r="C4" i="10"/>
  <c r="C4" i="9"/>
  <c r="C4" i="8"/>
  <c r="C4" i="3"/>
  <c r="A4" i="11"/>
  <c r="A4" i="10"/>
  <c r="A4" i="9"/>
  <c r="K46" i="10" l="1"/>
  <c r="K41" i="10"/>
  <c r="K30" i="10"/>
  <c r="K10" i="10"/>
  <c r="O17" i="11" l="1"/>
  <c r="P17" i="11" s="1"/>
  <c r="O15" i="11"/>
  <c r="P15" i="11" s="1"/>
  <c r="O16" i="11"/>
  <c r="P16" i="11" s="1"/>
  <c r="O13" i="11"/>
  <c r="P13" i="11" s="1"/>
  <c r="O12" i="11"/>
  <c r="P12" i="11" s="1"/>
  <c r="L65" i="10"/>
  <c r="L64" i="10" s="1"/>
  <c r="L47" i="10"/>
  <c r="L46" i="10" s="1"/>
  <c r="L42" i="10"/>
  <c r="L41" i="10" s="1"/>
  <c r="L11" i="10"/>
  <c r="L10" i="10" s="1"/>
  <c r="O103" i="8"/>
  <c r="O86" i="8"/>
  <c r="O79" i="8"/>
  <c r="O69" i="8"/>
  <c r="O63" i="8"/>
  <c r="O51" i="8"/>
  <c r="P51" i="8" s="1"/>
  <c r="P50" i="8" s="1"/>
  <c r="O40" i="8"/>
  <c r="O19" i="8"/>
  <c r="O11" i="8"/>
  <c r="P11" i="8" s="1"/>
  <c r="P19" i="8" l="1"/>
  <c r="P18" i="8" s="1"/>
  <c r="O39" i="8"/>
  <c r="P40" i="8"/>
  <c r="O93" i="8"/>
  <c r="K85" i="10"/>
  <c r="D7" i="6" s="1"/>
  <c r="O62" i="8"/>
  <c r="O50" i="8"/>
  <c r="O20" i="11"/>
  <c r="P20" i="11" s="1"/>
  <c r="O102" i="8"/>
  <c r="O10" i="8"/>
  <c r="O85" i="8"/>
  <c r="O78" i="8"/>
  <c r="O18" i="8"/>
  <c r="P103" i="8" l="1"/>
  <c r="P102" i="8" s="1"/>
  <c r="P86" i="8"/>
  <c r="P85" i="8" s="1"/>
  <c r="P79" i="8"/>
  <c r="P78" i="8" s="1"/>
  <c r="O77" i="8"/>
  <c r="P77" i="8" s="1"/>
  <c r="O75" i="8"/>
  <c r="P75" i="8" s="1"/>
  <c r="O74" i="8"/>
  <c r="P74" i="8" s="1"/>
  <c r="P69" i="8"/>
  <c r="P63" i="8"/>
  <c r="P62" i="8" s="1"/>
  <c r="P39" i="8"/>
  <c r="P10" i="8"/>
  <c r="P68" i="8" l="1"/>
  <c r="O95" i="8"/>
  <c r="O94" i="8"/>
  <c r="O68" i="8"/>
  <c r="O90" i="8" l="1"/>
  <c r="O108" i="8"/>
  <c r="D5" i="6" s="1"/>
  <c r="M68" i="9"/>
  <c r="M52" i="9"/>
  <c r="M44" i="9"/>
  <c r="M43" i="9" s="1"/>
  <c r="M11" i="9"/>
  <c r="M10" i="9" l="1"/>
  <c r="A3" i="3"/>
  <c r="H3" i="3" l="1"/>
  <c r="P211" i="3" l="1"/>
  <c r="Q211" i="3" s="1"/>
  <c r="Q210" i="3" s="1"/>
  <c r="P203" i="3"/>
  <c r="Q203" i="3" s="1"/>
  <c r="Q202" i="3" s="1"/>
  <c r="P170" i="3"/>
  <c r="Q170" i="3" s="1"/>
  <c r="Q169" i="3" s="1"/>
  <c r="P158" i="3"/>
  <c r="Q158" i="3" s="1"/>
  <c r="Q157" i="3" s="1"/>
  <c r="P144" i="3"/>
  <c r="Q144" i="3" s="1"/>
  <c r="Q143" i="3" s="1"/>
  <c r="P127" i="3"/>
  <c r="Q127" i="3" s="1"/>
  <c r="Q126" i="3" s="1"/>
  <c r="P69" i="3"/>
  <c r="Q69" i="3" s="1"/>
  <c r="Q67" i="3" s="1"/>
  <c r="P49" i="3"/>
  <c r="Q49" i="3" s="1"/>
  <c r="P45" i="3"/>
  <c r="P41" i="3"/>
  <c r="Q41" i="3" s="1"/>
  <c r="Q40" i="3" s="1"/>
  <c r="P32" i="3"/>
  <c r="Q32" i="3" s="1"/>
  <c r="Q31" i="3" s="1"/>
  <c r="P22" i="3"/>
  <c r="Q22" i="3" s="1"/>
  <c r="Q21" i="3" s="1"/>
  <c r="P10" i="3"/>
  <c r="Q10" i="3" l="1"/>
  <c r="Q9" i="3" s="1"/>
  <c r="P48" i="3"/>
  <c r="P9" i="3"/>
  <c r="P210" i="3"/>
  <c r="P40" i="3"/>
  <c r="P44" i="3"/>
  <c r="P202" i="3"/>
  <c r="P169" i="3"/>
  <c r="P157" i="3"/>
  <c r="P143" i="3"/>
  <c r="P126" i="3"/>
  <c r="P67" i="3"/>
  <c r="Q45" i="3"/>
  <c r="Q44" i="3" s="1"/>
  <c r="P31" i="3"/>
  <c r="P21" i="3"/>
  <c r="P222" i="3" l="1"/>
  <c r="N3" i="3"/>
  <c r="M3" i="3" s="1"/>
  <c r="C6" i="1" l="1"/>
  <c r="M74" i="9" s="1"/>
  <c r="M67" i="9" s="1"/>
  <c r="M36" i="9" l="1"/>
  <c r="M33" i="9"/>
  <c r="M37" i="9"/>
  <c r="M27" i="9"/>
  <c r="M35" i="9"/>
  <c r="I7" i="11"/>
  <c r="J7" i="11" s="1"/>
  <c r="K7" i="11" s="1"/>
  <c r="L7" i="11" s="1"/>
  <c r="M7" i="11" s="1"/>
  <c r="N7" i="11" s="1"/>
  <c r="I8" i="8"/>
  <c r="J8" i="8" s="1"/>
  <c r="K8" i="8" s="1"/>
  <c r="L8" i="8" s="1"/>
  <c r="M8" i="8" s="1"/>
  <c r="N8" i="8" s="1"/>
  <c r="J7" i="3"/>
  <c r="K7" i="3" s="1"/>
  <c r="L7" i="3" s="1"/>
  <c r="M34" i="9" l="1"/>
  <c r="M24" i="9"/>
  <c r="M7" i="3"/>
  <c r="N7" i="3" s="1"/>
  <c r="O7" i="3" s="1"/>
  <c r="M51" i="9" l="1"/>
  <c r="L88" i="9" s="1"/>
  <c r="L89" i="9" l="1"/>
  <c r="L90" i="9" s="1"/>
  <c r="L94" i="9" s="1"/>
  <c r="D6" i="6" l="1"/>
  <c r="O21" i="11" l="1"/>
  <c r="P21" i="11" s="1"/>
  <c r="O25" i="11" l="1"/>
  <c r="P8" i="11"/>
  <c r="D8" i="6" s="1"/>
  <c r="D4" i="6"/>
  <c r="D10" i="6" l="1"/>
  <c r="D15" i="6" s="1"/>
  <c r="D16" i="6" s="1"/>
  <c r="D17" i="6" s="1"/>
  <c r="D18" i="6" s="1"/>
</calcChain>
</file>

<file path=xl/sharedStrings.xml><?xml version="1.0" encoding="utf-8"?>
<sst xmlns="http://schemas.openxmlformats.org/spreadsheetml/2006/main" count="1508" uniqueCount="650">
  <si>
    <t>Stürzer Catering GmbH</t>
  </si>
  <si>
    <t>www.stuerzer-service.de</t>
  </si>
  <si>
    <t>85658 Egmating</t>
  </si>
  <si>
    <t>Tel: +49 (0)8095 - 90 66 70</t>
  </si>
  <si>
    <t>Fax: +49 (0)8095 - 25 77</t>
  </si>
  <si>
    <t xml:space="preserve">1. Tag </t>
  </si>
  <si>
    <t>Stammblatt</t>
  </si>
  <si>
    <t>Mengen I</t>
  </si>
  <si>
    <t>Mengen II</t>
  </si>
  <si>
    <t>0,1er Schritte
Mbm 0,5</t>
  </si>
  <si>
    <t>Speisen 1.4,</t>
  </si>
  <si>
    <t>Überschrift Stammblatt</t>
  </si>
  <si>
    <t>0,5er Schritte
Mbm 0,5/1</t>
  </si>
  <si>
    <t>Beschreibung:</t>
  </si>
  <si>
    <t>Verwandt für:</t>
  </si>
  <si>
    <t>Speisen 1.5 (ausser Debre)
Speisen 1.6, Speisen 1.7</t>
  </si>
  <si>
    <t>Lieferzeiten</t>
  </si>
  <si>
    <t>Tour 1</t>
  </si>
  <si>
    <t>Tour 2</t>
  </si>
  <si>
    <t>Fanta</t>
  </si>
  <si>
    <t>Sprite</t>
  </si>
  <si>
    <t>25er Gebinde</t>
  </si>
  <si>
    <t>36er Gebinde</t>
  </si>
  <si>
    <t>Ausstattung</t>
  </si>
  <si>
    <t>49er Gebinde</t>
  </si>
  <si>
    <t>16er Gebinde</t>
  </si>
  <si>
    <t>5er</t>
  </si>
  <si>
    <t>Eiswürfel</t>
  </si>
  <si>
    <t>3er</t>
  </si>
  <si>
    <t>Stückobst</t>
  </si>
  <si>
    <t>Ehamostraße 12</t>
  </si>
  <si>
    <t>Offer</t>
  </si>
  <si>
    <t>Offer II</t>
  </si>
  <si>
    <t>Offer III</t>
  </si>
  <si>
    <t>Offer IV</t>
  </si>
  <si>
    <t>Order confirmation</t>
  </si>
  <si>
    <t>Order confirmation II</t>
  </si>
  <si>
    <t>Fair:</t>
  </si>
  <si>
    <t>Date:</t>
  </si>
  <si>
    <t>Duration:</t>
  </si>
  <si>
    <t>Agency:</t>
  </si>
  <si>
    <t>Hall:</t>
  </si>
  <si>
    <t>Phone number:</t>
  </si>
  <si>
    <t>Tax number:</t>
  </si>
  <si>
    <t>VAT number:</t>
  </si>
  <si>
    <t>Phone: +49 (0)8095 - 90 66 70</t>
  </si>
  <si>
    <r>
      <t xml:space="preserve">1. ARTICLE GROUP | </t>
    </r>
    <r>
      <rPr>
        <b/>
        <sz val="10"/>
        <color rgb="FFC00000"/>
        <rFont val="Arial Narrow"/>
        <family val="2"/>
      </rPr>
      <t>FOOD</t>
    </r>
  </si>
  <si>
    <t>to</t>
  </si>
  <si>
    <t>Article</t>
  </si>
  <si>
    <t>Minimum order</t>
  </si>
  <si>
    <r>
      <t xml:space="preserve">Price per unit                                     </t>
    </r>
    <r>
      <rPr>
        <i/>
        <sz val="10"/>
        <color theme="1" tint="0.249977111117893"/>
        <rFont val="Arial Narrow"/>
        <family val="2"/>
      </rPr>
      <t>net</t>
    </r>
  </si>
  <si>
    <t>2. Day</t>
  </si>
  <si>
    <t>6. Day</t>
  </si>
  <si>
    <t>7. Day</t>
  </si>
  <si>
    <t>Costumer:</t>
  </si>
  <si>
    <r>
      <t xml:space="preserve">Number                                   </t>
    </r>
    <r>
      <rPr>
        <sz val="10"/>
        <color theme="0"/>
        <rFont val="Arial Narrow"/>
        <family val="2"/>
      </rPr>
      <t>total</t>
    </r>
  </si>
  <si>
    <r>
      <t xml:space="preserve">Price                                 </t>
    </r>
    <r>
      <rPr>
        <sz val="10"/>
        <color theme="0"/>
        <rFont val="Arial Narrow"/>
        <family val="2"/>
      </rPr>
      <t>total net</t>
    </r>
  </si>
  <si>
    <t>1.1. | Pastry</t>
  </si>
  <si>
    <t>Number</t>
  </si>
  <si>
    <t>1.2. | Rolls and bread</t>
  </si>
  <si>
    <t>1.3. | Fruits and Yogurt</t>
  </si>
  <si>
    <t>piece</t>
  </si>
  <si>
    <t>unit</t>
  </si>
  <si>
    <t>portion</t>
  </si>
  <si>
    <t/>
  </si>
  <si>
    <t>glass</t>
  </si>
  <si>
    <t>Apple juice</t>
  </si>
  <si>
    <r>
      <rPr>
        <b/>
        <sz val="10"/>
        <color theme="0"/>
        <rFont val="Arial Narrow"/>
        <family val="2"/>
      </rPr>
      <t>2. ARTICLE GROUP |</t>
    </r>
    <r>
      <rPr>
        <b/>
        <sz val="10"/>
        <color rgb="FFC00000"/>
        <rFont val="Arial Narrow"/>
        <family val="2"/>
      </rPr>
      <t xml:space="preserve"> BEVERAGES</t>
    </r>
  </si>
  <si>
    <r>
      <t xml:space="preserve">Price per unit
</t>
    </r>
    <r>
      <rPr>
        <i/>
        <sz val="10"/>
        <color theme="1" tint="0.249977111117893"/>
        <rFont val="Arial Narrow"/>
        <family val="2"/>
      </rPr>
      <t>net</t>
    </r>
  </si>
  <si>
    <r>
      <t>Apple juice |</t>
    </r>
    <r>
      <rPr>
        <sz val="10"/>
        <color rgb="FFC00000"/>
        <rFont val="Arial Narrow"/>
        <family val="2"/>
      </rPr>
      <t xml:space="preserve"> small bottle</t>
    </r>
  </si>
  <si>
    <t>Packaging sizes</t>
  </si>
  <si>
    <t>1. Delivery</t>
  </si>
  <si>
    <t xml:space="preserve">3. Day </t>
  </si>
  <si>
    <t xml:space="preserve">4. Day </t>
  </si>
  <si>
    <t xml:space="preserve">5. Day </t>
  </si>
  <si>
    <t xml:space="preserve">Number                           crates                                  </t>
  </si>
  <si>
    <t>Orange juice</t>
  </si>
  <si>
    <r>
      <t xml:space="preserve">Orange juice | </t>
    </r>
    <r>
      <rPr>
        <sz val="10"/>
        <color rgb="FFC00000"/>
        <rFont val="Arial Narrow"/>
        <family val="2"/>
      </rPr>
      <t>small bottle</t>
    </r>
  </si>
  <si>
    <t>Organic orange juice</t>
  </si>
  <si>
    <r>
      <t xml:space="preserve">Multi vitamin juice | </t>
    </r>
    <r>
      <rPr>
        <sz val="10"/>
        <color rgb="FFC00000"/>
        <rFont val="Arial Narrow"/>
        <family val="2"/>
      </rPr>
      <t>small bottle</t>
    </r>
  </si>
  <si>
    <r>
      <t xml:space="preserve">Fanta | </t>
    </r>
    <r>
      <rPr>
        <sz val="10"/>
        <color rgb="FFC00000"/>
        <rFont val="Arial Narrow"/>
        <family val="2"/>
      </rPr>
      <t>small bottle</t>
    </r>
  </si>
  <si>
    <t>once per unit</t>
  </si>
  <si>
    <t>rental fee per day</t>
  </si>
  <si>
    <t>filling</t>
  </si>
  <si>
    <t>Sum, net</t>
  </si>
  <si>
    <t>2.7 Wine</t>
  </si>
  <si>
    <t>All prices with the additon of VAT</t>
  </si>
  <si>
    <r>
      <rPr>
        <b/>
        <sz val="10"/>
        <color theme="0"/>
        <rFont val="Arial Narrow"/>
        <family val="2"/>
      </rPr>
      <t>3. ARTICLE |</t>
    </r>
    <r>
      <rPr>
        <b/>
        <sz val="10"/>
        <color rgb="FFC00000"/>
        <rFont val="Arial Narrow"/>
        <family val="2"/>
      </rPr>
      <t xml:space="preserve"> EQUIPMENT</t>
    </r>
  </si>
  <si>
    <r>
      <t xml:space="preserve">Rental fee per day
</t>
    </r>
    <r>
      <rPr>
        <i/>
        <sz val="10"/>
        <color theme="1" tint="0.249977111117893"/>
        <rFont val="Arial Narrow"/>
        <family val="2"/>
      </rPr>
      <t>net</t>
    </r>
  </si>
  <si>
    <r>
      <t>Price                                total</t>
    </r>
    <r>
      <rPr>
        <sz val="10"/>
        <color theme="0"/>
        <rFont val="Arial Narrow"/>
        <family val="2"/>
      </rPr>
      <t xml:space="preserve"> net</t>
    </r>
  </si>
  <si>
    <t>Latte Macchiato glass</t>
  </si>
  <si>
    <t>Long drink glass</t>
  </si>
  <si>
    <t>Champagne glass</t>
  </si>
  <si>
    <t>White wine glass</t>
  </si>
  <si>
    <t>Knife</t>
  </si>
  <si>
    <t>Fork</t>
  </si>
  <si>
    <t>Spoon</t>
  </si>
  <si>
    <t>Coffee spoon</t>
  </si>
  <si>
    <t>Pastry fork</t>
  </si>
  <si>
    <t>Espresso spoon</t>
  </si>
  <si>
    <t>Latte Macchiato spoon</t>
  </si>
  <si>
    <t>Bottle opener</t>
  </si>
  <si>
    <t>Pastry/bread tongs</t>
  </si>
  <si>
    <t>Leverage corkscrew</t>
  </si>
  <si>
    <t>Bread knife</t>
  </si>
  <si>
    <t>Kitchen knife</t>
  </si>
  <si>
    <t>Cutting board</t>
  </si>
  <si>
    <t>Thermos</t>
  </si>
  <si>
    <t>Sausage tongs</t>
  </si>
  <si>
    <t>Your equipment package price - all prices in addition of VAT</t>
  </si>
  <si>
    <t>Lump sum, net</t>
  </si>
  <si>
    <r>
      <rPr>
        <b/>
        <sz val="10"/>
        <color theme="0"/>
        <rFont val="Arial Narrow"/>
        <family val="2"/>
      </rPr>
      <t>4. ARTICLE GROUP |</t>
    </r>
    <r>
      <rPr>
        <b/>
        <sz val="10"/>
        <color rgb="FFC00000"/>
        <rFont val="Arial Narrow"/>
        <family val="2"/>
      </rPr>
      <t xml:space="preserve"> CONSUMABLES</t>
    </r>
  </si>
  <si>
    <r>
      <t xml:space="preserve">Price                               </t>
    </r>
    <r>
      <rPr>
        <sz val="10"/>
        <color theme="0"/>
        <rFont val="Arial Narrow"/>
        <family val="2"/>
      </rPr>
      <t>total net</t>
    </r>
  </si>
  <si>
    <t>package</t>
  </si>
  <si>
    <r>
      <t xml:space="preserve">Camomile | </t>
    </r>
    <r>
      <rPr>
        <sz val="10"/>
        <color rgb="FFC00000"/>
        <rFont val="Arial Narrow"/>
        <family val="2"/>
      </rPr>
      <t>25 bags</t>
    </r>
  </si>
  <si>
    <r>
      <t xml:space="preserve">Peppermint | </t>
    </r>
    <r>
      <rPr>
        <sz val="10"/>
        <color rgb="FFC00000"/>
        <rFont val="Arial Narrow"/>
        <family val="2"/>
      </rPr>
      <t>25 bags</t>
    </r>
  </si>
  <si>
    <t>2.3 Salty snacks</t>
  </si>
  <si>
    <t>2.4 Cookies &amp; chocolate</t>
  </si>
  <si>
    <t>2.6 Cleaning utensils</t>
  </si>
  <si>
    <t>roll</t>
  </si>
  <si>
    <t>All prices in addition of VAT</t>
  </si>
  <si>
    <r>
      <t xml:space="preserve">5. ARTICLE GROUP | </t>
    </r>
    <r>
      <rPr>
        <b/>
        <sz val="10"/>
        <color rgb="FFC00000"/>
        <rFont val="Arial Narrow"/>
        <family val="2"/>
      </rPr>
      <t>STAFF</t>
    </r>
  </si>
  <si>
    <r>
      <t xml:space="preserve">Price                                     </t>
    </r>
    <r>
      <rPr>
        <i/>
        <sz val="10"/>
        <color theme="1" tint="0.249977111117893"/>
        <rFont val="Arial Narrow"/>
        <family val="2"/>
      </rPr>
      <t>net</t>
    </r>
  </si>
  <si>
    <t>1. day</t>
  </si>
  <si>
    <t>2. day</t>
  </si>
  <si>
    <t>3. day</t>
  </si>
  <si>
    <t>4. day</t>
  </si>
  <si>
    <t>5. day</t>
  </si>
  <si>
    <t>6. day</t>
  </si>
  <si>
    <t>7. day</t>
  </si>
  <si>
    <t>Number                                   total</t>
  </si>
  <si>
    <r>
      <t xml:space="preserve">Price                                </t>
    </r>
    <r>
      <rPr>
        <sz val="10"/>
        <color theme="0"/>
        <rFont val="Arial Narrow"/>
        <family val="2"/>
      </rPr>
      <t>total net</t>
    </r>
  </si>
  <si>
    <t>person</t>
  </si>
  <si>
    <t>hour</t>
  </si>
  <si>
    <t>All prices in addition with VAT</t>
  </si>
  <si>
    <r>
      <t xml:space="preserve">SUMMARY | </t>
    </r>
    <r>
      <rPr>
        <b/>
        <sz val="10"/>
        <color rgb="FFC00000"/>
        <rFont val="Arial Narrow"/>
        <family val="2"/>
      </rPr>
      <t>CATERING</t>
    </r>
  </si>
  <si>
    <t>CALCULATION</t>
  </si>
  <si>
    <t xml:space="preserve">  1. | Food</t>
  </si>
  <si>
    <t xml:space="preserve"> 2. | Beverages</t>
  </si>
  <si>
    <t xml:space="preserve">  3. | Equipment</t>
  </si>
  <si>
    <t xml:space="preserve">  5. | Staff</t>
  </si>
  <si>
    <t>Stamp</t>
  </si>
  <si>
    <t>Date</t>
  </si>
  <si>
    <t>Signature</t>
  </si>
  <si>
    <t>2.8 Sparling wine &amp; prosecco</t>
  </si>
  <si>
    <t>2.1 Coffee &amp; co.</t>
  </si>
  <si>
    <t>from</t>
  </si>
  <si>
    <t>x</t>
  </si>
  <si>
    <t>Days</t>
  </si>
  <si>
    <r>
      <rPr>
        <b/>
        <sz val="10"/>
        <color theme="1" tint="0.249977111117893"/>
        <rFont val="Arial Narrow"/>
        <family val="2"/>
      </rPr>
      <t>Delivery</t>
    </r>
    <r>
      <rPr>
        <i/>
        <sz val="10"/>
        <color theme="1" tint="0.249977111117893"/>
        <rFont val="Arial Narrow"/>
        <family val="2"/>
      </rPr>
      <t xml:space="preserve">
</t>
    </r>
    <r>
      <rPr>
        <i/>
        <sz val="9"/>
        <color theme="1" tint="0.249977111117893"/>
        <rFont val="Arial Narrow"/>
        <family val="2"/>
      </rPr>
      <t>Tour 1 /Tour 2
8-9 am /11-12 am</t>
    </r>
  </si>
  <si>
    <t>2.2 Mustard, butter &amp; co.</t>
  </si>
  <si>
    <t xml:space="preserve">Day before </t>
  </si>
  <si>
    <t>E-mail:</t>
  </si>
  <si>
    <t xml:space="preserve">https://www.stuerzer-catering.de/ </t>
  </si>
  <si>
    <t xml:space="preserve">9er </t>
  </si>
  <si>
    <t xml:space="preserve">Ausstattung </t>
  </si>
  <si>
    <t>Parma ham chips on a honeydew melon salad</t>
  </si>
  <si>
    <r>
      <t xml:space="preserve">Adelholzener classic mineral water with gas | </t>
    </r>
    <r>
      <rPr>
        <sz val="10"/>
        <color rgb="FFC00000"/>
        <rFont val="Arial Narrow"/>
        <family val="2"/>
      </rPr>
      <t>small bottle</t>
    </r>
  </si>
  <si>
    <r>
      <t xml:space="preserve">Adelholzener still mineral water without gas | </t>
    </r>
    <r>
      <rPr>
        <sz val="10"/>
        <color rgb="FFC00000"/>
        <rFont val="Arial Narrow"/>
        <family val="2"/>
      </rPr>
      <t>small bottle</t>
    </r>
  </si>
  <si>
    <t>2.6 Beer dispensing system</t>
  </si>
  <si>
    <t>Final cleaning premix system</t>
  </si>
  <si>
    <t>Wheat beer glass 0,33 liter</t>
  </si>
  <si>
    <t>Wheat beer glass 0,5 liter</t>
  </si>
  <si>
    <t>waste paper bin</t>
  </si>
  <si>
    <r>
      <t xml:space="preserve">Black tea | </t>
    </r>
    <r>
      <rPr>
        <sz val="10"/>
        <color rgb="FFC00000"/>
        <rFont val="Arial Narrow"/>
        <family val="2"/>
      </rPr>
      <t>25 bags</t>
    </r>
  </si>
  <si>
    <r>
      <t xml:space="preserve">Green tea | </t>
    </r>
    <r>
      <rPr>
        <sz val="10"/>
        <color rgb="FFC00000"/>
        <rFont val="Arial Narrow"/>
        <family val="2"/>
      </rPr>
      <t>25 bags</t>
    </r>
  </si>
  <si>
    <r>
      <t xml:space="preserve">Fruit tea | </t>
    </r>
    <r>
      <rPr>
        <sz val="10"/>
        <color rgb="FFC00000"/>
        <rFont val="Arial Narrow"/>
        <family val="2"/>
      </rPr>
      <t>25 bags</t>
    </r>
  </si>
  <si>
    <t>2.5 Disposable items</t>
  </si>
  <si>
    <t>Glass polishing cloth</t>
  </si>
  <si>
    <t>bottle</t>
  </si>
  <si>
    <t xml:space="preserve">Dish brush </t>
  </si>
  <si>
    <r>
      <t xml:space="preserve">Ketchup, Develey, 20g | </t>
    </r>
    <r>
      <rPr>
        <sz val="10"/>
        <color rgb="FFC00000"/>
        <rFont val="Arial Narrow"/>
        <family val="2"/>
      </rPr>
      <t>single bag</t>
    </r>
  </si>
  <si>
    <r>
      <t>Disinfectant wipes, resealable box |</t>
    </r>
    <r>
      <rPr>
        <sz val="10"/>
        <color rgb="FFC00000"/>
        <rFont val="Arial Narrow"/>
        <family val="2"/>
      </rPr>
      <t xml:space="preserve"> 80 pieces in unit</t>
    </r>
  </si>
  <si>
    <r>
      <t xml:space="preserve">Medical soap, pump bottle | </t>
    </r>
    <r>
      <rPr>
        <sz val="10"/>
        <color rgb="FFC00000"/>
        <rFont val="Arial Narrow"/>
        <family val="2"/>
      </rPr>
      <t xml:space="preserve">300 ml </t>
    </r>
  </si>
  <si>
    <t>Booth number:</t>
  </si>
  <si>
    <t>Contact person offer:</t>
  </si>
  <si>
    <t>Contact person booth:</t>
  </si>
  <si>
    <r>
      <t xml:space="preserve">PASSIONATE - </t>
    </r>
    <r>
      <rPr>
        <b/>
        <sz val="11"/>
        <color rgb="FFC00000"/>
        <rFont val="Arial Narrow"/>
        <family val="2"/>
      </rPr>
      <t>SUSTAINABLE</t>
    </r>
    <r>
      <rPr>
        <b/>
        <sz val="11"/>
        <color theme="1" tint="0.249977111117893"/>
        <rFont val="Arial Narrow"/>
        <family val="2"/>
      </rPr>
      <t xml:space="preserve"> - COMPETENT</t>
    </r>
  </si>
  <si>
    <t>on request</t>
  </si>
  <si>
    <r>
      <t xml:space="preserve">Uniform clothing | </t>
    </r>
    <r>
      <rPr>
        <sz val="10"/>
        <color rgb="FFC00000"/>
        <rFont val="Arial Narrow"/>
        <family val="2"/>
      </rPr>
      <t>transport and cleaning costs</t>
    </r>
  </si>
  <si>
    <r>
      <t xml:space="preserve">Uniform clothing | </t>
    </r>
    <r>
      <rPr>
        <sz val="10"/>
        <color rgb="FFC00000"/>
        <rFont val="Arial Narrow"/>
        <family val="2"/>
      </rPr>
      <t>on customer request</t>
    </r>
  </si>
  <si>
    <t>net amount</t>
  </si>
  <si>
    <r>
      <t xml:space="preserve">Sugar sticks | </t>
    </r>
    <r>
      <rPr>
        <sz val="10"/>
        <color rgb="FFC00000"/>
        <rFont val="Arial Narrow"/>
        <family val="2"/>
      </rPr>
      <t>single bag</t>
    </r>
  </si>
  <si>
    <r>
      <t>Sugar sticks |</t>
    </r>
    <r>
      <rPr>
        <sz val="10"/>
        <color rgb="FFC00000"/>
        <rFont val="Arial Narrow"/>
        <family val="2"/>
      </rPr>
      <t xml:space="preserve"> unit of 1000 </t>
    </r>
  </si>
  <si>
    <r>
      <t xml:space="preserve">Filter coffee portion bag approx. 12 cups per bag | </t>
    </r>
    <r>
      <rPr>
        <sz val="10"/>
        <color rgb="FFC00000"/>
        <rFont val="Arial Narrow"/>
        <family val="2"/>
      </rPr>
      <t>unit of 80 bags</t>
    </r>
  </si>
  <si>
    <r>
      <t>Filter coffee portion bag approx. 12 cups |</t>
    </r>
    <r>
      <rPr>
        <sz val="10"/>
        <color rgb="FFC00000"/>
        <rFont val="Arial Narrow"/>
        <family val="2"/>
      </rPr>
      <t xml:space="preserve"> single bag</t>
    </r>
  </si>
  <si>
    <r>
      <t>Ketchup, Develey, 20g |</t>
    </r>
    <r>
      <rPr>
        <sz val="10"/>
        <color rgb="FFC00000"/>
        <rFont val="Arial Narrow"/>
        <family val="2"/>
      </rPr>
      <t xml:space="preserve"> unit of 150 single bags </t>
    </r>
  </si>
  <si>
    <r>
      <t xml:space="preserve">Cling foil | </t>
    </r>
    <r>
      <rPr>
        <sz val="10"/>
        <color rgb="FFC00000"/>
        <rFont val="Arial Narrow"/>
        <family val="2"/>
      </rPr>
      <t>household roll</t>
    </r>
  </si>
  <si>
    <r>
      <t xml:space="preserve">Glass cleaner, pump spray bottle | </t>
    </r>
    <r>
      <rPr>
        <sz val="10"/>
        <color rgb="FFC00000"/>
        <rFont val="Arial Narrow"/>
        <family val="2"/>
      </rPr>
      <t>500 ml</t>
    </r>
  </si>
  <si>
    <r>
      <t xml:space="preserve">Surface disinfectant, pump spray bottle | </t>
    </r>
    <r>
      <rPr>
        <sz val="10"/>
        <color rgb="FFC00000"/>
        <rFont val="Arial Narrow"/>
        <family val="2"/>
      </rPr>
      <t>500ml</t>
    </r>
  </si>
  <si>
    <r>
      <t xml:space="preserve">Medical protective mouth and nose masks | </t>
    </r>
    <r>
      <rPr>
        <sz val="10"/>
        <color rgb="FFC00000"/>
        <rFont val="Arial Narrow"/>
        <family val="2"/>
      </rPr>
      <t xml:space="preserve">unit of 50 </t>
    </r>
  </si>
  <si>
    <r>
      <t xml:space="preserve">Disposable gloves, black | </t>
    </r>
    <r>
      <rPr>
        <sz val="10"/>
        <color rgb="FFC00000"/>
        <rFont val="Arial Narrow"/>
        <family val="2"/>
      </rPr>
      <t xml:space="preserve">unit of 100 | Size M / L / XL </t>
    </r>
  </si>
  <si>
    <r>
      <t xml:space="preserve">Branded detergent | </t>
    </r>
    <r>
      <rPr>
        <sz val="10"/>
        <color rgb="FFC00000"/>
        <rFont val="Arial Narrow"/>
        <family val="2"/>
      </rPr>
      <t xml:space="preserve">675 ml </t>
    </r>
  </si>
  <si>
    <r>
      <t xml:space="preserve">Garbage bags, 120 L | </t>
    </r>
    <r>
      <rPr>
        <sz val="10"/>
        <color rgb="FFC00000"/>
        <rFont val="Arial Narrow"/>
        <family val="2"/>
      </rPr>
      <t xml:space="preserve">unit of 25 </t>
    </r>
  </si>
  <si>
    <r>
      <t xml:space="preserve">Garbage bags, 25 L | </t>
    </r>
    <r>
      <rPr>
        <sz val="10"/>
        <color rgb="FFC00000"/>
        <rFont val="Arial Narrow"/>
        <family val="2"/>
      </rPr>
      <t>unit of 25</t>
    </r>
  </si>
  <si>
    <r>
      <t xml:space="preserve">Sponge cloth | </t>
    </r>
    <r>
      <rPr>
        <sz val="10"/>
        <color rgb="FFC00000"/>
        <rFont val="Arial Narrow"/>
        <family val="2"/>
      </rPr>
      <t>unit of 5</t>
    </r>
  </si>
  <si>
    <r>
      <t xml:space="preserve">First aid kit | </t>
    </r>
    <r>
      <rPr>
        <sz val="10"/>
        <color rgb="FFC00000"/>
        <rFont val="Arial Narrow"/>
        <family val="2"/>
      </rPr>
      <t>company kit</t>
    </r>
  </si>
  <si>
    <r>
      <t xml:space="preserve">First aid kit | </t>
    </r>
    <r>
      <rPr>
        <sz val="10"/>
        <color rgb="FFC00000"/>
        <rFont val="Arial Narrow"/>
        <family val="2"/>
      </rPr>
      <t>car kit</t>
    </r>
  </si>
  <si>
    <r>
      <t>Dessert plate |</t>
    </r>
    <r>
      <rPr>
        <sz val="10"/>
        <color rgb="FFC00000"/>
        <rFont val="Arial Narrow"/>
        <family val="2"/>
      </rPr>
      <t xml:space="preserve"> 15/15 cm square</t>
    </r>
  </si>
  <si>
    <r>
      <t>Dinner plate |</t>
    </r>
    <r>
      <rPr>
        <sz val="10"/>
        <color rgb="FFC00000"/>
        <rFont val="Arial Narrow"/>
        <family val="2"/>
      </rPr>
      <t xml:space="preserve"> Ø 27 cm round</t>
    </r>
  </si>
  <si>
    <r>
      <t>Dinner plate |</t>
    </r>
    <r>
      <rPr>
        <sz val="10"/>
        <color rgb="FFC00000"/>
        <rFont val="Arial Narrow"/>
        <family val="2"/>
      </rPr>
      <t xml:space="preserve"> 29/29 cm square</t>
    </r>
  </si>
  <si>
    <r>
      <t xml:space="preserve">Pastry bowl | </t>
    </r>
    <r>
      <rPr>
        <sz val="10"/>
        <color rgb="FFC00000"/>
        <rFont val="Arial Narrow"/>
        <family val="2"/>
      </rPr>
      <t>Ø 14,5 cm round</t>
    </r>
  </si>
  <si>
    <r>
      <t xml:space="preserve">Coffee | </t>
    </r>
    <r>
      <rPr>
        <sz val="10"/>
        <color rgb="FFC00000"/>
        <rFont val="Arial Narrow"/>
        <family val="2"/>
      </rPr>
      <t>cup and saucer</t>
    </r>
  </si>
  <si>
    <r>
      <t xml:space="preserve">Espresso | </t>
    </r>
    <r>
      <rPr>
        <sz val="10"/>
        <color rgb="FFC00000"/>
        <rFont val="Arial Narrow"/>
        <family val="2"/>
      </rPr>
      <t>cup and saucer</t>
    </r>
  </si>
  <si>
    <r>
      <t>Soup |</t>
    </r>
    <r>
      <rPr>
        <sz val="10"/>
        <color rgb="FFC00000"/>
        <rFont val="Arial Narrow"/>
        <family val="2"/>
      </rPr>
      <t xml:space="preserve"> bowl and saucer</t>
    </r>
  </si>
  <si>
    <r>
      <t xml:space="preserve">Soup plate | </t>
    </r>
    <r>
      <rPr>
        <sz val="10"/>
        <color rgb="FFC00000"/>
        <rFont val="Arial Narrow"/>
        <family val="2"/>
      </rPr>
      <t>Ø 22 cm round</t>
    </r>
  </si>
  <si>
    <r>
      <t xml:space="preserve">Cutlery tray | </t>
    </r>
    <r>
      <rPr>
        <sz val="10"/>
        <color rgb="FFC00000"/>
        <rFont val="Arial Narrow"/>
        <family val="2"/>
      </rPr>
      <t>grey 4 cases</t>
    </r>
  </si>
  <si>
    <r>
      <t>Gastro coffee machine |</t>
    </r>
    <r>
      <rPr>
        <sz val="10"/>
        <color rgb="FFC00000"/>
        <rFont val="Arial Narrow"/>
        <family val="2"/>
      </rPr>
      <t xml:space="preserve"> 2 glass coffee pots each for 12 cups 230 Volt</t>
    </r>
  </si>
  <si>
    <r>
      <t xml:space="preserve">Electric kettle | </t>
    </r>
    <r>
      <rPr>
        <sz val="10"/>
        <color rgb="FFC00000"/>
        <rFont val="Arial Narrow"/>
        <family val="2"/>
      </rPr>
      <t>230 volts</t>
    </r>
  </si>
  <si>
    <r>
      <t xml:space="preserve">Delivery and instruction of the fully automatic coffee machine | </t>
    </r>
    <r>
      <rPr>
        <sz val="10"/>
        <color rgb="FFC00000"/>
        <rFont val="Arial Narrow"/>
        <family val="2"/>
      </rPr>
      <t xml:space="preserve">once per fair and machine </t>
    </r>
  </si>
  <si>
    <r>
      <t xml:space="preserve">Chafing dish electric 230 volts | </t>
    </r>
    <r>
      <rPr>
        <sz val="10"/>
        <color rgb="FFC00000"/>
        <rFont val="Arial Narrow"/>
        <family val="2"/>
      </rPr>
      <t xml:space="preserve">foc in combination with ordered warm food </t>
    </r>
  </si>
  <si>
    <r>
      <t xml:space="preserve">Sausage heater | </t>
    </r>
    <r>
      <rPr>
        <sz val="10"/>
        <color rgb="FFC00000"/>
        <rFont val="Arial Narrow"/>
        <family val="2"/>
      </rPr>
      <t>single chamber 230 volts</t>
    </r>
  </si>
  <si>
    <r>
      <t xml:space="preserve">Sausage heater | </t>
    </r>
    <r>
      <rPr>
        <sz val="10"/>
        <color rgb="FFC00000"/>
        <rFont val="Arial Narrow"/>
        <family val="2"/>
      </rPr>
      <t>double chamber 230 volts</t>
    </r>
  </si>
  <si>
    <r>
      <t xml:space="preserve">Free standing refrigerator | </t>
    </r>
    <r>
      <rPr>
        <sz val="10"/>
        <color rgb="FFC00000"/>
        <rFont val="Arial Narrow"/>
        <family val="2"/>
      </rPr>
      <t>approx. 360 liters, white 230 volts</t>
    </r>
  </si>
  <si>
    <r>
      <t xml:space="preserve">Undercounter refrigerator | </t>
    </r>
    <r>
      <rPr>
        <sz val="10"/>
        <color rgb="FFC00000"/>
        <rFont val="Arial Narrow"/>
        <family val="2"/>
      </rPr>
      <t>230 volts</t>
    </r>
  </si>
  <si>
    <r>
      <t>Delivery and instruction of dishwasher/ gla</t>
    </r>
    <r>
      <rPr>
        <sz val="10"/>
        <rFont val="Arial Narrow"/>
        <family val="2"/>
      </rPr>
      <t xml:space="preserve">sswasher | </t>
    </r>
    <r>
      <rPr>
        <sz val="10"/>
        <color rgb="FFC00000"/>
        <rFont val="Arial Narrow"/>
        <family val="2"/>
      </rPr>
      <t>once per machine and fair</t>
    </r>
  </si>
  <si>
    <r>
      <t xml:space="preserve">Waste bin, plastic with lid | </t>
    </r>
    <r>
      <rPr>
        <sz val="10"/>
        <color rgb="FFC00000"/>
        <rFont val="Arial Narrow"/>
        <family val="2"/>
      </rPr>
      <t>suitable for 120 liter garbage bags</t>
    </r>
  </si>
  <si>
    <r>
      <t>Dishtowel, including cleaning</t>
    </r>
    <r>
      <rPr>
        <sz val="10"/>
        <rFont val="Arial Narrow"/>
        <family val="2"/>
      </rPr>
      <t xml:space="preserve"> | </t>
    </r>
    <r>
      <rPr>
        <sz val="10"/>
        <color rgb="FFC00000"/>
        <rFont val="Arial Narrow"/>
        <family val="2"/>
      </rPr>
      <t>charged once per unit</t>
    </r>
  </si>
  <si>
    <r>
      <t>Towel including cleaning</t>
    </r>
    <r>
      <rPr>
        <sz val="10"/>
        <rFont val="Arial Narrow"/>
        <family val="2"/>
      </rPr>
      <t xml:space="preserve"> | </t>
    </r>
    <r>
      <rPr>
        <sz val="10"/>
        <color rgb="FFC00000"/>
        <rFont val="Arial Narrow"/>
        <family val="2"/>
      </rPr>
      <t>charged once per unit</t>
    </r>
  </si>
  <si>
    <r>
      <t xml:space="preserve">Serving tray | </t>
    </r>
    <r>
      <rPr>
        <sz val="10"/>
        <color rgb="FFC00000"/>
        <rFont val="Arial Narrow"/>
        <family val="2"/>
      </rPr>
      <t>round, black</t>
    </r>
  </si>
  <si>
    <r>
      <t xml:space="preserve">Organic apple juice | </t>
    </r>
    <r>
      <rPr>
        <sz val="10"/>
        <color rgb="FFC00000"/>
        <rFont val="Arial Narrow"/>
        <family val="2"/>
      </rPr>
      <t>naturally cloudy</t>
    </r>
  </si>
  <si>
    <r>
      <t xml:space="preserve">Bionade organic elder | </t>
    </r>
    <r>
      <rPr>
        <sz val="10"/>
        <color rgb="FFC00000"/>
        <rFont val="Arial Narrow"/>
        <family val="2"/>
      </rPr>
      <t>small bottle</t>
    </r>
  </si>
  <si>
    <r>
      <t>Bionade organic herb |</t>
    </r>
    <r>
      <rPr>
        <sz val="10"/>
        <color rgb="FFC00000"/>
        <rFont val="Arial Narrow"/>
        <family val="2"/>
      </rPr>
      <t xml:space="preserve"> small bottle</t>
    </r>
  </si>
  <si>
    <r>
      <t xml:space="preserve">Bionade organic currant | </t>
    </r>
    <r>
      <rPr>
        <sz val="10"/>
        <color rgb="FFC00000"/>
        <rFont val="Arial Narrow"/>
        <family val="2"/>
      </rPr>
      <t>small bottle</t>
    </r>
  </si>
  <si>
    <r>
      <t xml:space="preserve">Bionade Litschi lychee | </t>
    </r>
    <r>
      <rPr>
        <sz val="10"/>
        <color rgb="FFC00000"/>
        <rFont val="Arial Narrow"/>
        <family val="2"/>
      </rPr>
      <t>small bottle</t>
    </r>
  </si>
  <si>
    <r>
      <t xml:space="preserve">Bionade organic lemon bergamot | </t>
    </r>
    <r>
      <rPr>
        <sz val="10"/>
        <color rgb="FFC00000"/>
        <rFont val="Arial Narrow"/>
        <family val="2"/>
      </rPr>
      <t>small bottle</t>
    </r>
    <r>
      <rPr>
        <sz val="10"/>
        <color theme="1" tint="0.249977111117893"/>
        <rFont val="Arial Narrow"/>
        <family val="2"/>
      </rPr>
      <t xml:space="preserve"> </t>
    </r>
  </si>
  <si>
    <r>
      <t xml:space="preserve">Bionade organic ginger orange | </t>
    </r>
    <r>
      <rPr>
        <sz val="10"/>
        <color rgb="FFC00000"/>
        <rFont val="Arial Narrow"/>
        <family val="2"/>
      </rPr>
      <t>small bottle</t>
    </r>
  </si>
  <si>
    <t>Final cleaning through-flow cooler/dispenser</t>
  </si>
  <si>
    <r>
      <t>Carbon dioxide cartridge 10 kg |</t>
    </r>
    <r>
      <rPr>
        <sz val="10"/>
        <color rgb="FFC00000"/>
        <rFont val="Arial Narrow"/>
        <family val="2"/>
      </rPr>
      <t xml:space="preserve"> cartridge on loan</t>
    </r>
  </si>
  <si>
    <t>Libella Orange cartridge</t>
  </si>
  <si>
    <t>Libella Lemon catridge</t>
  </si>
  <si>
    <t xml:space="preserve">Libella Apple spritzer catridge </t>
  </si>
  <si>
    <t>Libella water with gas cartridge</t>
  </si>
  <si>
    <t>Count</t>
  </si>
  <si>
    <t xml:space="preserve">  4. | Consumables</t>
  </si>
  <si>
    <r>
      <t xml:space="preserve">Nespresso capsule vertuo or classic | </t>
    </r>
    <r>
      <rPr>
        <sz val="10"/>
        <color rgb="FFC00000"/>
        <rFont val="Arial Narrow"/>
        <family val="2"/>
      </rPr>
      <t>50 pieces unit, mixed variety</t>
    </r>
  </si>
  <si>
    <r>
      <t xml:space="preserve">Installation through-flow cooler/dispensing system | </t>
    </r>
    <r>
      <rPr>
        <sz val="10"/>
        <color rgb="FFC00000"/>
        <rFont val="Arial Narrow"/>
        <family val="2"/>
      </rPr>
      <t>assembly</t>
    </r>
  </si>
  <si>
    <r>
      <t xml:space="preserve">Assembly premix system | </t>
    </r>
    <r>
      <rPr>
        <sz val="10"/>
        <color rgb="FFC00000"/>
        <rFont val="Arial Narrow"/>
        <family val="2"/>
      </rPr>
      <t>assembly</t>
    </r>
  </si>
  <si>
    <r>
      <t>Nespresso</t>
    </r>
    <r>
      <rPr>
        <b/>
        <sz val="10"/>
        <color theme="1" tint="0.249977111117893"/>
        <rFont val="Arial Narrow"/>
        <family val="2"/>
      </rPr>
      <t xml:space="preserve"> VERTUO </t>
    </r>
    <r>
      <rPr>
        <sz val="10"/>
        <color theme="1" tint="0.249977111117893"/>
        <rFont val="Arial Narrow"/>
        <family val="2"/>
      </rPr>
      <t>capsule machine |</t>
    </r>
    <r>
      <rPr>
        <sz val="10"/>
        <color rgb="FFC00000"/>
        <rFont val="Arial Narrow"/>
        <family val="2"/>
      </rPr>
      <t xml:space="preserve"> 1 litre tank, milk skimmer aside 230 volts</t>
    </r>
  </si>
  <si>
    <r>
      <t xml:space="preserve">Nespresso </t>
    </r>
    <r>
      <rPr>
        <b/>
        <sz val="10"/>
        <color theme="1" tint="0.249977111117893"/>
        <rFont val="Arial Narrow"/>
        <family val="2"/>
      </rPr>
      <t xml:space="preserve">CLASSIC </t>
    </r>
    <r>
      <rPr>
        <sz val="10"/>
        <color theme="1" tint="0.249977111117893"/>
        <rFont val="Arial Narrow"/>
        <family val="2"/>
      </rPr>
      <t>capsule machine |</t>
    </r>
    <r>
      <rPr>
        <sz val="10"/>
        <color rgb="FFC00000"/>
        <rFont val="Arial Narrow"/>
        <family val="2"/>
      </rPr>
      <t xml:space="preserve"> 1 litre tank, milk skimmer aside 230 volts</t>
    </r>
  </si>
  <si>
    <t>Subtotal</t>
  </si>
  <si>
    <r>
      <t xml:space="preserve">Water gallon | </t>
    </r>
    <r>
      <rPr>
        <sz val="10"/>
        <color rgb="FFC00000"/>
        <rFont val="Arial Narrow"/>
        <family val="2"/>
      </rPr>
      <t>approx. 18 litre</t>
    </r>
  </si>
  <si>
    <t>Bottle</t>
  </si>
  <si>
    <r>
      <t>Through-flow cooler 1-line |</t>
    </r>
    <r>
      <rPr>
        <sz val="10"/>
        <color rgb="FFC00000"/>
        <rFont val="Arial Narrow"/>
        <family val="2"/>
      </rPr>
      <t xml:space="preserve"> table-top device
fairs up to 3 days 105,00 € per day
fairs from 4 days 95,00 € per day </t>
    </r>
  </si>
  <si>
    <r>
      <t xml:space="preserve">Through-flow cooler 2-line | </t>
    </r>
    <r>
      <rPr>
        <sz val="10"/>
        <color rgb="FFC00000"/>
        <rFont val="Arial Narrow"/>
        <family val="2"/>
      </rPr>
      <t xml:space="preserve">table-top device
fairs up to 3 days 109,00 € per day
fairs from 4 days 99,00 € per day </t>
    </r>
  </si>
  <si>
    <r>
      <t xml:space="preserve">Premix dispenser system 6-lines | </t>
    </r>
    <r>
      <rPr>
        <sz val="10"/>
        <color rgb="FFC00000"/>
        <rFont val="Arial Narrow"/>
        <family val="2"/>
      </rPr>
      <t xml:space="preserve">table-top device
fairs up to 3 days 209,00 € per day
fairs from 4 days 189,00 € per day </t>
    </r>
  </si>
  <si>
    <r>
      <t xml:space="preserve">Premix dispenser system 6-lines | </t>
    </r>
    <r>
      <rPr>
        <sz val="10"/>
        <color rgb="FFC00000"/>
        <rFont val="Arial Narrow"/>
        <family val="2"/>
      </rPr>
      <t xml:space="preserve">under-counter device
fairs up to 3 days 269,00 € per day
fairs from 4 days 249,00 € per day </t>
    </r>
  </si>
  <si>
    <t>Data protection</t>
  </si>
  <si>
    <t>I hereby agree that the data I have provided will be stored and processed digitally exclusively for offer and order processing.</t>
  </si>
  <si>
    <t>YES</t>
  </si>
  <si>
    <t>1.4. | Sausage specialties (Packaged in a protective atmosphere - Vaccum - €1.00 extra charge per kg)</t>
  </si>
  <si>
    <r>
      <t xml:space="preserve">1.5. | </t>
    </r>
    <r>
      <rPr>
        <b/>
        <sz val="10"/>
        <color rgb="FF0033CC"/>
        <rFont val="Arial Narrow"/>
        <family val="2"/>
      </rPr>
      <t>Warm</t>
    </r>
    <r>
      <rPr>
        <b/>
        <sz val="10"/>
        <color theme="1" tint="0.249977111117893"/>
        <rFont val="Arial Narrow"/>
        <family val="2"/>
      </rPr>
      <t xml:space="preserve"> regional delicacies</t>
    </r>
  </si>
  <si>
    <t>2.1 Juice</t>
  </si>
  <si>
    <t>2.2  Cola, softs and spritzer</t>
  </si>
  <si>
    <t xml:space="preserve">2.3 Water </t>
  </si>
  <si>
    <t>2.4 Bottled beer</t>
  </si>
  <si>
    <t>2.5 Draft beer</t>
  </si>
  <si>
    <t>2.9 Premix dispensing system</t>
  </si>
  <si>
    <t>2.10 Ice cubes and crushed ice</t>
  </si>
  <si>
    <t>3.2 Dishes</t>
  </si>
  <si>
    <t>3.1 Glasses</t>
  </si>
  <si>
    <t>3.3 Cutlery</t>
  </si>
  <si>
    <t>3.4 Coffee machines and kettles</t>
  </si>
  <si>
    <t>3.5 Devices</t>
  </si>
  <si>
    <t xml:space="preserve">3.6 Further equipment </t>
  </si>
  <si>
    <t>The dishes remain at your stand for the duration of the trade fair and are cleaned by your staff.
Lost, exchanged or damaged rental items will be charged at the replacement price. Please note that if the equipment value is less than €500.00, a flat-rate handling/organization surcharge will be charged. This is calculated separately on the “Summary” page.</t>
  </si>
  <si>
    <t>Please note that no consumables can be credited, even if they are returned in their original packaging.</t>
  </si>
  <si>
    <r>
      <t xml:space="preserve">Additional delivery
</t>
    </r>
    <r>
      <rPr>
        <b/>
        <sz val="8"/>
        <color rgb="FFC00000"/>
        <rFont val="Arial Narrow"/>
        <family val="2"/>
      </rPr>
      <t>Only charged if listed here</t>
    </r>
  </si>
  <si>
    <r>
      <t xml:space="preserve">Holiday surcharge
</t>
    </r>
    <r>
      <rPr>
        <b/>
        <sz val="8"/>
        <color rgb="FFC00000"/>
        <rFont val="Arial Narrow"/>
        <family val="2"/>
      </rPr>
      <t>Only charged if listed here</t>
    </r>
  </si>
  <si>
    <r>
      <t xml:space="preserve">Handling/organization surcharge, equipment flat rate
</t>
    </r>
    <r>
      <rPr>
        <b/>
        <sz val="8"/>
        <color rgb="FFC00000"/>
        <rFont val="Arial Narrow"/>
        <family val="2"/>
      </rPr>
      <t>Only charged if listed here</t>
    </r>
  </si>
  <si>
    <t>Current inflation surcharge of 5% on our list prices</t>
  </si>
  <si>
    <t>Additionally 19% VAT</t>
  </si>
  <si>
    <t xml:space="preserve"> To place an order, please fill out the first page completely and send the offer back to us with a stamp and signature by fax or email. By placing an order you accept our terms and conditions. The order will only become valid after the order has been confirmed by Stürzer Catering GmbH.
</t>
  </si>
  <si>
    <t>Our general terms and conditions and our 
data protection declaration – GDPR – can be found at</t>
  </si>
  <si>
    <r>
      <t>Minimum quantity surcharge</t>
    </r>
    <r>
      <rPr>
        <sz val="10"/>
        <color theme="1" tint="0.249977111117893"/>
        <rFont val="Arial Narrow"/>
        <family val="2"/>
      </rPr>
      <t xml:space="preserve">
</t>
    </r>
    <r>
      <rPr>
        <b/>
        <sz val="8"/>
        <color rgb="FFC00000"/>
        <rFont val="Arial Narrow"/>
        <family val="2"/>
      </rPr>
      <t>If the net order value falls below € 1,000.00 per trade fair, the amount is € 29.00 net</t>
    </r>
  </si>
  <si>
    <r>
      <rPr>
        <u/>
        <sz val="10"/>
        <color theme="1" tint="0.249977111117893"/>
        <rFont val="Arial Narrow"/>
        <family val="2"/>
      </rPr>
      <t>General information:</t>
    </r>
    <r>
      <rPr>
        <sz val="10"/>
        <color theme="1" tint="0.249977111117893"/>
        <rFont val="Arial Narrow"/>
        <family val="2"/>
      </rPr>
      <t xml:space="preserve">
- Changes to the order quantities for the next day of the trade fair are possible daily until 2:00 p.m.
- The equipment and drinks will be delivered the day before the trade fair at no additional cost to you.
- One delivery per trade fair day within our regular tours (early tour approx. 8:00 a.m. - 9:00 a.m., lunch tour approx. 11:00 a.m. - 12:00 p.m.) is free of charge. A second delivery in our regular tours will be charged € 25.00 net. Deliveries/subsequent deliveries outside of our regular routes are available for € 50.00 net per delivery.
</t>
    </r>
  </si>
  <si>
    <r>
      <t>Apron, black, long I</t>
    </r>
    <r>
      <rPr>
        <sz val="10"/>
        <color rgb="FFC00000"/>
        <rFont val="Arial Narrow"/>
        <family val="2"/>
      </rPr>
      <t xml:space="preserve"> cleaning included rental</t>
    </r>
  </si>
  <si>
    <r>
      <t xml:space="preserve">
Dear Ladies and Gentlemen,</t>
    </r>
    <r>
      <rPr>
        <sz val="6"/>
        <color theme="1" tint="0.249977111117893"/>
        <rFont val="Arial Narrow"/>
        <family val="2"/>
      </rPr>
      <t xml:space="preserve">
</t>
    </r>
    <r>
      <rPr>
        <sz val="10"/>
        <color theme="1" tint="0.249977111117893"/>
        <rFont val="Arial Narrow"/>
        <family val="2"/>
      </rPr>
      <t>thank you very much for your interest in our catering service.
We are happy to hear from you. For any questions please don't hesitate to contact us.  
Best regards, 
Stürzer Catering Team</t>
    </r>
  </si>
  <si>
    <r>
      <t xml:space="preserve">Stainless steel dispenser 1-line | </t>
    </r>
    <r>
      <rPr>
        <sz val="10"/>
        <color rgb="FFC00000"/>
        <rFont val="Arial Narrow"/>
        <family val="2"/>
      </rPr>
      <t xml:space="preserve">under-counter device
fairs up to 3 days 145,00 € per day
fairs from 4 days 125,00 € per day </t>
    </r>
  </si>
  <si>
    <r>
      <t xml:space="preserve">Stainless steel dispenser 2-line | </t>
    </r>
    <r>
      <rPr>
        <sz val="10"/>
        <color rgb="FFC00000"/>
        <rFont val="Arial Narrow"/>
        <family val="2"/>
      </rPr>
      <t xml:space="preserve">under-counter device
fairs up to 3 days 155,00 € per day
fairs from 4 days 135,00 € per day </t>
    </r>
  </si>
  <si>
    <r>
      <t xml:space="preserve">Riesling </t>
    </r>
    <r>
      <rPr>
        <b/>
        <sz val="10"/>
        <color rgb="FF008000"/>
        <rFont val="Arial Narrow"/>
        <family val="2"/>
      </rPr>
      <t>organic</t>
    </r>
    <r>
      <rPr>
        <sz val="10"/>
        <color theme="1" tint="0.249977111117893"/>
        <rFont val="Arial Narrow"/>
        <family val="2"/>
      </rPr>
      <t xml:space="preserve"> Forster | </t>
    </r>
    <r>
      <rPr>
        <sz val="10"/>
        <color rgb="FFC00000"/>
        <rFont val="Arial Narrow"/>
        <family val="2"/>
      </rPr>
      <t>white</t>
    </r>
    <r>
      <rPr>
        <sz val="10"/>
        <color theme="1" tint="0.249977111117893"/>
        <rFont val="Arial Narrow"/>
        <family val="2"/>
      </rPr>
      <t xml:space="preserve"> | Germany</t>
    </r>
  </si>
  <si>
    <r>
      <t xml:space="preserve">Beer glass | </t>
    </r>
    <r>
      <rPr>
        <sz val="10"/>
        <color rgb="FFC00000"/>
        <rFont val="Arial Narrow"/>
        <family val="2"/>
      </rPr>
      <t>0,33 litre</t>
    </r>
  </si>
  <si>
    <r>
      <t>Beer glass |</t>
    </r>
    <r>
      <rPr>
        <sz val="10"/>
        <color rgb="FFC00000"/>
        <rFont val="Arial Narrow"/>
        <family val="2"/>
      </rPr>
      <t xml:space="preserve"> 0,4 litre</t>
    </r>
  </si>
  <si>
    <t>6 x 1 l / crate</t>
  </si>
  <si>
    <t>12 x 0,2 l / crate</t>
  </si>
  <si>
    <t>12 x 1 l / crate</t>
  </si>
  <si>
    <t>24 x 0,33 l / crate</t>
  </si>
  <si>
    <t>24 x 0,2 l / crate</t>
  </si>
  <si>
    <t>12 x 0,33 l / crate</t>
  </si>
  <si>
    <t>12 x 0,75 l / crate</t>
  </si>
  <si>
    <t>6 x  1,5 l / crate</t>
  </si>
  <si>
    <t>20 x 0,25 l / crate</t>
  </si>
  <si>
    <t>12 x 0,5 l / crate</t>
  </si>
  <si>
    <t>20 x 0,5 l / crate</t>
  </si>
  <si>
    <t>20 x 0,33 l / crate</t>
  </si>
  <si>
    <t>bottle / 0,75 l</t>
  </si>
  <si>
    <t>Premix / 20 l</t>
  </si>
  <si>
    <r>
      <t>Dessert plate |</t>
    </r>
    <r>
      <rPr>
        <sz val="10"/>
        <color rgb="FFC00000"/>
        <rFont val="Arial Narrow"/>
        <family val="2"/>
      </rPr>
      <t xml:space="preserve"> Ø 19 cm round</t>
    </r>
  </si>
  <si>
    <r>
      <t xml:space="preserve">Undercounter dishwasher, 3 - 6 minute short programs, 5 liters of detergent, 1 liter of rinse | </t>
    </r>
    <r>
      <rPr>
        <sz val="10"/>
        <color rgb="FFC00000"/>
        <rFont val="Arial Narrow"/>
        <family val="2"/>
      </rPr>
      <t>400 volts</t>
    </r>
  </si>
  <si>
    <r>
      <t xml:space="preserve">Undercounter glaswasher, 3 - 6 minute short programs, 5 liters of detergent, 1 liter of rinse  I </t>
    </r>
    <r>
      <rPr>
        <sz val="10"/>
        <color rgb="FFC00000"/>
        <rFont val="Arial Narrow"/>
        <family val="2"/>
      </rPr>
      <t>400 volts</t>
    </r>
  </si>
  <si>
    <t>%</t>
  </si>
  <si>
    <t>Total for trade fairs lasting 3 days or more</t>
  </si>
  <si>
    <t>Percentage surcharge for equipment for trade fairs up to 3 days</t>
  </si>
  <si>
    <t>Total for trade fairs up to 3 days</t>
  </si>
  <si>
    <t>litre</t>
  </si>
  <si>
    <r>
      <t xml:space="preserve">Napkins 33 x 33, color of your choice | </t>
    </r>
    <r>
      <rPr>
        <sz val="10"/>
        <color rgb="FFC00000"/>
        <rFont val="Arial Narrow"/>
        <family val="2"/>
      </rPr>
      <t xml:space="preserve">unit of 250 </t>
    </r>
  </si>
  <si>
    <r>
      <t>Disposable wooden coffee stirrer |</t>
    </r>
    <r>
      <rPr>
        <sz val="10"/>
        <color rgb="FFC00000"/>
        <rFont val="Arial Narrow"/>
        <family val="2"/>
      </rPr>
      <t xml:space="preserve"> unit of 100 </t>
    </r>
  </si>
  <si>
    <r>
      <t xml:space="preserve">Disposable dining forks | </t>
    </r>
    <r>
      <rPr>
        <sz val="10"/>
        <color rgb="FFC00000"/>
        <rFont val="Arial Narrow"/>
        <family val="2"/>
      </rPr>
      <t xml:space="preserve">unit of 100 </t>
    </r>
  </si>
  <si>
    <r>
      <t>Disposable soup spoons |</t>
    </r>
    <r>
      <rPr>
        <sz val="10"/>
        <color rgb="FFC00000"/>
        <rFont val="Arial Narrow"/>
        <family val="2"/>
      </rPr>
      <t xml:space="preserve"> unit of 100</t>
    </r>
  </si>
  <si>
    <r>
      <t>Disposable soup bowl |</t>
    </r>
    <r>
      <rPr>
        <sz val="10"/>
        <color rgb="FFC00000"/>
        <rFont val="Arial Narrow"/>
        <family val="2"/>
      </rPr>
      <t xml:space="preserve"> unit of 100</t>
    </r>
  </si>
  <si>
    <r>
      <t>Disposable plates |</t>
    </r>
    <r>
      <rPr>
        <sz val="10"/>
        <color rgb="FFC00000"/>
        <rFont val="Arial Narrow"/>
        <family val="2"/>
      </rPr>
      <t xml:space="preserve"> unit of 100 </t>
    </r>
  </si>
  <si>
    <r>
      <t xml:space="preserve">Drip mat | </t>
    </r>
    <r>
      <rPr>
        <sz val="10"/>
        <color rgb="FFC00000"/>
        <rFont val="Arial Narrow"/>
        <family val="2"/>
      </rPr>
      <t>unit of one</t>
    </r>
  </si>
  <si>
    <t>person/day</t>
  </si>
  <si>
    <r>
      <t xml:space="preserve">IMPORTANT NOTICE - PLEASE NOTE: 
</t>
    </r>
    <r>
      <rPr>
        <b/>
        <sz val="10"/>
        <color theme="1" tint="0.249977111117893"/>
        <rFont val="Arial Narrow"/>
        <family val="2"/>
      </rPr>
      <t xml:space="preserve">Daily rates for trade fair staff can only be set for a booked number of 3 people. </t>
    </r>
    <r>
      <rPr>
        <b/>
        <u/>
        <sz val="10"/>
        <color theme="1" tint="0.249977111117893"/>
        <rFont val="Arial Narrow"/>
        <family val="2"/>
      </rPr>
      <t>Less</t>
    </r>
    <r>
      <rPr>
        <b/>
        <sz val="10"/>
        <color theme="1" tint="0.249977111117893"/>
        <rFont val="Arial Narrow"/>
        <family val="2"/>
      </rPr>
      <t xml:space="preserve"> than 3 people will be billed per hour at the rate listed below.</t>
    </r>
  </si>
  <si>
    <r>
      <t xml:space="preserve">Overtime hour I </t>
    </r>
    <r>
      <rPr>
        <sz val="10"/>
        <color rgb="FFC00000"/>
        <rFont val="Arial Narrow"/>
        <family val="2"/>
      </rPr>
      <t>chief hostess/chief host</t>
    </r>
  </si>
  <si>
    <r>
      <t>Overtime hour I</t>
    </r>
    <r>
      <rPr>
        <sz val="10"/>
        <color rgb="FFC00000"/>
        <rFont val="Arial Narrow"/>
        <family val="2"/>
      </rPr>
      <t xml:space="preserve"> hostess/host</t>
    </r>
  </si>
  <si>
    <r>
      <t xml:space="preserve">Briefing I </t>
    </r>
    <r>
      <rPr>
        <sz val="10"/>
        <color rgb="FFC00000"/>
        <rFont val="Arial Narrow"/>
        <family val="2"/>
      </rPr>
      <t>travel costs</t>
    </r>
  </si>
  <si>
    <r>
      <t>Briefing the day before chiefhostes/chiefhost |</t>
    </r>
    <r>
      <rPr>
        <sz val="10"/>
        <color rgb="FFC00000"/>
        <rFont val="Arial Narrow"/>
        <family val="2"/>
      </rPr>
      <t xml:space="preserve"> at least 2 hours </t>
    </r>
  </si>
  <si>
    <r>
      <t>Briefing the day before hostess/host |</t>
    </r>
    <r>
      <rPr>
        <sz val="10"/>
        <color rgb="FFFF0000"/>
        <rFont val="Arial Narrow"/>
        <family val="2"/>
      </rPr>
      <t xml:space="preserve"> </t>
    </r>
    <r>
      <rPr>
        <sz val="10"/>
        <color rgb="FFC00000"/>
        <rFont val="Arial Narrow"/>
        <family val="2"/>
      </rPr>
      <t xml:space="preserve">at least 2 hours </t>
    </r>
  </si>
  <si>
    <r>
      <t xml:space="preserve">Daily public transportation I </t>
    </r>
    <r>
      <rPr>
        <sz val="10"/>
        <color rgb="FFC00000"/>
        <rFont val="Arial Narrow"/>
        <family val="2"/>
      </rPr>
      <t xml:space="preserve">to/from fairground </t>
    </r>
  </si>
  <si>
    <r>
      <t xml:space="preserve">Potato salad | </t>
    </r>
    <r>
      <rPr>
        <sz val="10"/>
        <color rgb="FFC00000"/>
        <rFont val="Arial Narrow"/>
        <family val="2"/>
      </rPr>
      <t xml:space="preserve">side serving </t>
    </r>
    <r>
      <rPr>
        <sz val="8"/>
        <color rgb="FFC00000"/>
        <rFont val="Arial Narrow"/>
        <family val="2"/>
      </rPr>
      <t>vegan</t>
    </r>
  </si>
  <si>
    <r>
      <t xml:space="preserve">Potato-cucumber salad | </t>
    </r>
    <r>
      <rPr>
        <sz val="10"/>
        <color rgb="FFC00000"/>
        <rFont val="Arial Narrow"/>
        <family val="2"/>
      </rPr>
      <t xml:space="preserve">kilogramm </t>
    </r>
    <r>
      <rPr>
        <sz val="8"/>
        <color rgb="FFC00000"/>
        <rFont val="Arial Narrow"/>
        <family val="2"/>
      </rPr>
      <t>vegan</t>
    </r>
  </si>
  <si>
    <t>30 litre / barrel</t>
  </si>
  <si>
    <t>kg</t>
  </si>
  <si>
    <t>1 kg</t>
  </si>
  <si>
    <t>20p</t>
  </si>
  <si>
    <t>1p</t>
  </si>
  <si>
    <t>10p</t>
  </si>
  <si>
    <t>3 kg</t>
  </si>
  <si>
    <t>2 kg</t>
  </si>
  <si>
    <r>
      <t xml:space="preserve">Bavarian coleslaw with diced bacon | </t>
    </r>
    <r>
      <rPr>
        <sz val="10"/>
        <color rgb="FFC00000"/>
        <rFont val="Arial Narrow"/>
        <family val="2"/>
      </rPr>
      <t>side serving</t>
    </r>
  </si>
  <si>
    <t>15p</t>
  </si>
  <si>
    <t>Anzahl</t>
  </si>
  <si>
    <t>30p</t>
  </si>
  <si>
    <t>36p</t>
  </si>
  <si>
    <t>Scissors</t>
  </si>
  <si>
    <t>Invoice address:</t>
  </si>
  <si>
    <r>
      <t xml:space="preserve">1.9. | Mini wrap rolls on skewers - </t>
    </r>
    <r>
      <rPr>
        <b/>
        <sz val="10"/>
        <color rgb="FF0033CC"/>
        <rFont val="Arial Narrow"/>
        <family val="2"/>
      </rPr>
      <t xml:space="preserve">cold </t>
    </r>
    <r>
      <rPr>
        <b/>
        <sz val="10"/>
        <color theme="1" tint="0.249977111117893"/>
        <rFont val="Arial Narrow"/>
        <family val="2"/>
      </rPr>
      <t xml:space="preserve">selection
</t>
    </r>
    <r>
      <rPr>
        <b/>
        <u/>
        <sz val="10"/>
        <color rgb="FFC00000"/>
        <rFont val="Arial Narrow"/>
        <family val="2"/>
      </rPr>
      <t>Please note:</t>
    </r>
    <r>
      <rPr>
        <b/>
        <sz val="10"/>
        <color rgb="FFC00000"/>
        <rFont val="Arial Narrow"/>
        <family val="2"/>
      </rPr>
      <t xml:space="preserve"> Pre-ordered quantities and sortings may vary due to production requirements as the wraps cannot 
be reduced on the next day of the trade fair. The lead time for quantity adjustments for this item is at least 36 hours.</t>
    </r>
  </si>
  <si>
    <t>A quantity reduction of pre-ordered and order-confirmed dishes/food/meals is only possible within a maximum of 20 %. An increase in the pre-ordered portions/items/kg is possible by arrangement. One delivery within our regular tours (between 8.00 and 9.00 a.m. / 11.00 and 12.00 a.m.) per day is free. A second order during our regular tours will be charged with € 25,00 net. Every addtional order out off our regular tours will be charged with € 50,00 net. Together with warm food you will get an electric chafing dish to keep the food warm - on loan - for free.</t>
  </si>
  <si>
    <t>Sold only in full containers or carriers. All beverages are on consignment and are goods that can be returned.
Partially fractured bottles, crates, cartriges or kegs cannot be returned respectively will be fully charged.
Please note! For fully returned crates we will charge a handling fee of 8.00 € per unit, for kegs 17.00 € per unit and for cartriges 29.00 € per unit.</t>
  </si>
  <si>
    <r>
      <t xml:space="preserve">Disposable dining knives | </t>
    </r>
    <r>
      <rPr>
        <sz val="10"/>
        <color rgb="FFC00000"/>
        <rFont val="Arial Narrow"/>
        <family val="2"/>
      </rPr>
      <t xml:space="preserve">unit of 100 </t>
    </r>
  </si>
  <si>
    <r>
      <rPr>
        <b/>
        <sz val="10"/>
        <color rgb="FFC00000"/>
        <rFont val="Arial Narrow"/>
        <family val="2"/>
      </rPr>
      <t xml:space="preserve">Head hostess/head host </t>
    </r>
    <r>
      <rPr>
        <b/>
        <sz val="10"/>
        <color theme="1" tint="0.249977111117893"/>
        <rFont val="Arial Narrow"/>
        <family val="2"/>
      </rPr>
      <t xml:space="preserve"> </t>
    </r>
    <r>
      <rPr>
        <sz val="10"/>
        <color theme="1" tint="0.249977111117893"/>
        <rFont val="Arial Narrow"/>
        <family val="2"/>
      </rPr>
      <t xml:space="preserve">
Gastronomic training and good knowledge of English
Price per trade fair day I 9 working hours I </t>
    </r>
    <r>
      <rPr>
        <b/>
        <sz val="10"/>
        <color theme="1" tint="0.249977111117893"/>
        <rFont val="Arial Narrow"/>
        <family val="2"/>
      </rPr>
      <t>daily rate</t>
    </r>
    <r>
      <rPr>
        <sz val="10"/>
        <color theme="1" tint="0.249977111117893"/>
        <rFont val="Arial Narrow"/>
        <family val="2"/>
      </rPr>
      <t xml:space="preserve">
Black pants/skirt - white blouse/shirt</t>
    </r>
  </si>
  <si>
    <r>
      <rPr>
        <b/>
        <sz val="10"/>
        <color rgb="FFC00000"/>
        <rFont val="Arial Narrow"/>
        <family val="2"/>
      </rPr>
      <t xml:space="preserve">Hostess/host </t>
    </r>
    <r>
      <rPr>
        <sz val="10"/>
        <color rgb="FFC00000"/>
        <rFont val="Arial Narrow"/>
        <family val="2"/>
      </rPr>
      <t xml:space="preserve">
</t>
    </r>
    <r>
      <rPr>
        <sz val="10"/>
        <color theme="1" tint="0.14999847407452621"/>
        <rFont val="Arial Narrow"/>
        <family val="2"/>
      </rPr>
      <t>Gastronomic training and good knowledge of English
Price per hour I Minimum working time 9 hours per trade fair day. Black pants/skirt - white blouse/shirt</t>
    </r>
  </si>
  <si>
    <r>
      <rPr>
        <b/>
        <sz val="10"/>
        <color rgb="FFC00000"/>
        <rFont val="Arial Narrow"/>
        <family val="2"/>
      </rPr>
      <t xml:space="preserve">Hostess/host </t>
    </r>
    <r>
      <rPr>
        <b/>
        <sz val="10"/>
        <color theme="1" tint="0.249977111117893"/>
        <rFont val="Arial Narrow"/>
        <family val="2"/>
      </rPr>
      <t xml:space="preserve"> </t>
    </r>
    <r>
      <rPr>
        <sz val="10"/>
        <color theme="1" tint="0.249977111117893"/>
        <rFont val="Arial Narrow"/>
        <family val="2"/>
      </rPr>
      <t xml:space="preserve">
Gastronomic training and good knowledge of English
Price per trade fair day I 9 working hours I </t>
    </r>
    <r>
      <rPr>
        <b/>
        <sz val="10"/>
        <color theme="1" tint="0.249977111117893"/>
        <rFont val="Arial Narrow"/>
        <family val="2"/>
      </rPr>
      <t>daily rate</t>
    </r>
    <r>
      <rPr>
        <sz val="10"/>
        <color theme="1" tint="0.249977111117893"/>
        <rFont val="Arial Narrow"/>
        <family val="2"/>
      </rPr>
      <t xml:space="preserve">
Black pants/skirt - white blouse/shirt</t>
    </r>
  </si>
  <si>
    <t>Mobile number booth:</t>
  </si>
  <si>
    <r>
      <t xml:space="preserve">Pasteurized milk 1,5 % fat | </t>
    </r>
    <r>
      <rPr>
        <sz val="10"/>
        <color rgb="FFC00000"/>
        <rFont val="Arial Narrow"/>
        <family val="2"/>
      </rPr>
      <t>Tetra pak</t>
    </r>
    <r>
      <rPr>
        <sz val="10"/>
        <color theme="1" tint="0.249977111117893"/>
        <rFont val="Arial Narrow"/>
        <family val="2"/>
      </rPr>
      <t xml:space="preserve"> I</t>
    </r>
    <r>
      <rPr>
        <b/>
        <sz val="8"/>
        <color rgb="FF008000"/>
        <rFont val="Arial Narrow"/>
        <family val="2"/>
      </rPr>
      <t xml:space="preserve"> G</t>
    </r>
  </si>
  <si>
    <r>
      <t xml:space="preserve">Pasteurized milk 3,5 % fat | </t>
    </r>
    <r>
      <rPr>
        <sz val="10"/>
        <color rgb="FFC00000"/>
        <rFont val="Arial Narrow"/>
        <family val="2"/>
      </rPr>
      <t>Tetra pak</t>
    </r>
    <r>
      <rPr>
        <sz val="10"/>
        <color theme="1" tint="0.249977111117893"/>
        <rFont val="Arial Narrow"/>
        <family val="2"/>
      </rPr>
      <t xml:space="preserve"> I </t>
    </r>
    <r>
      <rPr>
        <b/>
        <sz val="8"/>
        <color rgb="FF008000"/>
        <rFont val="Arial Narrow"/>
        <family val="2"/>
      </rPr>
      <t>G</t>
    </r>
  </si>
  <si>
    <r>
      <t xml:space="preserve">Oat drink | </t>
    </r>
    <r>
      <rPr>
        <sz val="10"/>
        <color rgb="FFC00000"/>
        <rFont val="Arial Narrow"/>
        <family val="2"/>
      </rPr>
      <t>Tetra pak</t>
    </r>
    <r>
      <rPr>
        <sz val="10"/>
        <color theme="1" tint="0.249977111117893"/>
        <rFont val="Arial Narrow"/>
        <family val="2"/>
      </rPr>
      <t xml:space="preserve"> I </t>
    </r>
    <r>
      <rPr>
        <b/>
        <sz val="8"/>
        <color rgb="FF008000"/>
        <rFont val="Arial Narrow"/>
        <family val="2"/>
      </rPr>
      <t>A</t>
    </r>
  </si>
  <si>
    <r>
      <t xml:space="preserve">Soy drink | </t>
    </r>
    <r>
      <rPr>
        <sz val="10"/>
        <color rgb="FFC00000"/>
        <rFont val="Arial Narrow"/>
        <family val="2"/>
      </rPr>
      <t>Tetra pak</t>
    </r>
    <r>
      <rPr>
        <sz val="10"/>
        <color theme="1" tint="0.249977111117893"/>
        <rFont val="Arial Narrow"/>
        <family val="2"/>
      </rPr>
      <t xml:space="preserve"> I </t>
    </r>
    <r>
      <rPr>
        <b/>
        <sz val="8"/>
        <color rgb="FF008000"/>
        <rFont val="Arial Narrow"/>
        <family val="2"/>
      </rPr>
      <t>F</t>
    </r>
  </si>
  <si>
    <r>
      <t xml:space="preserve">Coffee cream in portions | </t>
    </r>
    <r>
      <rPr>
        <sz val="10"/>
        <color rgb="FFC00000"/>
        <rFont val="Arial Narrow"/>
        <family val="2"/>
      </rPr>
      <t xml:space="preserve">unit of 240 pieces </t>
    </r>
    <r>
      <rPr>
        <sz val="10"/>
        <color theme="1" tint="0.249977111117893"/>
        <rFont val="Arial Narrow"/>
        <family val="2"/>
      </rPr>
      <t xml:space="preserve">I </t>
    </r>
    <r>
      <rPr>
        <b/>
        <sz val="8"/>
        <color rgb="FF008000"/>
        <rFont val="Arial Narrow"/>
        <family val="2"/>
      </rPr>
      <t>G</t>
    </r>
  </si>
  <si>
    <r>
      <t>Sweetener, single bag |</t>
    </r>
    <r>
      <rPr>
        <sz val="10"/>
        <color rgb="FFC00000"/>
        <rFont val="Arial Narrow"/>
        <family val="2"/>
      </rPr>
      <t xml:space="preserve"> unit of 500 per 2 </t>
    </r>
    <r>
      <rPr>
        <sz val="10"/>
        <color theme="1" tint="0.249977111117893"/>
        <rFont val="Arial Narrow"/>
        <family val="2"/>
      </rPr>
      <t xml:space="preserve">I </t>
    </r>
    <r>
      <rPr>
        <b/>
        <sz val="8"/>
        <color rgb="FF008000"/>
        <rFont val="Arial Narrow"/>
        <family val="2"/>
      </rPr>
      <t>Aspartam/Cyclamat/Saccharin</t>
    </r>
  </si>
  <si>
    <r>
      <t>Sweetener, single bag |</t>
    </r>
    <r>
      <rPr>
        <sz val="10"/>
        <color rgb="FFC00000"/>
        <rFont val="Arial Narrow"/>
        <family val="2"/>
      </rPr>
      <t xml:space="preserve"> 2 per single bag</t>
    </r>
    <r>
      <rPr>
        <sz val="10"/>
        <color theme="1" tint="0.249977111117893"/>
        <rFont val="Arial Narrow"/>
        <family val="2"/>
      </rPr>
      <t xml:space="preserve"> I </t>
    </r>
    <r>
      <rPr>
        <b/>
        <sz val="8"/>
        <color rgb="FF008000"/>
        <rFont val="Arial Narrow"/>
        <family val="2"/>
      </rPr>
      <t>Aspartam/Cyclamat/Saccharin</t>
    </r>
  </si>
  <si>
    <r>
      <t xml:space="preserve">Branded butter | </t>
    </r>
    <r>
      <rPr>
        <sz val="10"/>
        <color rgb="FFC00000"/>
        <rFont val="Arial Narrow"/>
        <family val="2"/>
      </rPr>
      <t xml:space="preserve">250g piece </t>
    </r>
    <r>
      <rPr>
        <sz val="10"/>
        <color theme="1" tint="0.249977111117893"/>
        <rFont val="Arial Narrow"/>
        <family val="2"/>
      </rPr>
      <t>I</t>
    </r>
    <r>
      <rPr>
        <b/>
        <sz val="8"/>
        <color rgb="FF008000"/>
        <rFont val="Arial Narrow"/>
        <family val="2"/>
      </rPr>
      <t xml:space="preserve"> G</t>
    </r>
  </si>
  <si>
    <r>
      <t xml:space="preserve">Butter in small portions 10g | </t>
    </r>
    <r>
      <rPr>
        <sz val="10"/>
        <color rgb="FFC00000"/>
        <rFont val="Arial Narrow"/>
        <family val="2"/>
      </rPr>
      <t>unit of 100 single portions</t>
    </r>
    <r>
      <rPr>
        <sz val="10"/>
        <color theme="1" tint="0.249977111117893"/>
        <rFont val="Arial Narrow"/>
        <family val="2"/>
      </rPr>
      <t xml:space="preserve"> I</t>
    </r>
    <r>
      <rPr>
        <b/>
        <sz val="8"/>
        <color rgb="FF008000"/>
        <rFont val="Arial Narrow"/>
        <family val="2"/>
      </rPr>
      <t xml:space="preserve"> G </t>
    </r>
  </si>
  <si>
    <r>
      <t xml:space="preserve">Mustard, sweet, Händlmaier 15g | </t>
    </r>
    <r>
      <rPr>
        <sz val="10"/>
        <color rgb="FFC00000"/>
        <rFont val="Arial Narrow"/>
        <family val="2"/>
      </rPr>
      <t>unit of 200 single bags</t>
    </r>
    <r>
      <rPr>
        <sz val="10"/>
        <rFont val="Arial Narrow"/>
        <family val="2"/>
      </rPr>
      <t xml:space="preserve"> I</t>
    </r>
    <r>
      <rPr>
        <b/>
        <sz val="8"/>
        <color rgb="FF008000"/>
        <rFont val="Arial Narrow"/>
        <family val="2"/>
      </rPr>
      <t xml:space="preserve"> J</t>
    </r>
  </si>
  <si>
    <r>
      <t xml:space="preserve">Mustard, sweet, Händlmaier 15g | </t>
    </r>
    <r>
      <rPr>
        <sz val="10"/>
        <color rgb="FFC00000"/>
        <rFont val="Arial Narrow"/>
        <family val="2"/>
      </rPr>
      <t>single bag</t>
    </r>
    <r>
      <rPr>
        <sz val="10"/>
        <color theme="1" tint="0.249977111117893"/>
        <rFont val="Arial Narrow"/>
        <family val="2"/>
      </rPr>
      <t xml:space="preserve"> I</t>
    </r>
    <r>
      <rPr>
        <b/>
        <sz val="8"/>
        <color rgb="FF008000"/>
        <rFont val="Arial Narrow"/>
        <family val="2"/>
      </rPr>
      <t xml:space="preserve"> J</t>
    </r>
  </si>
  <si>
    <r>
      <t xml:space="preserve">Mustard, medium spicy, Develey 15g | </t>
    </r>
    <r>
      <rPr>
        <sz val="10"/>
        <color rgb="FFC00000"/>
        <rFont val="Arial Narrow"/>
        <family val="2"/>
      </rPr>
      <t xml:space="preserve">unit of 200 single bags </t>
    </r>
    <r>
      <rPr>
        <sz val="10"/>
        <color theme="1" tint="0.249977111117893"/>
        <rFont val="Arial Narrow"/>
        <family val="2"/>
      </rPr>
      <t>I</t>
    </r>
    <r>
      <rPr>
        <b/>
        <sz val="8"/>
        <color rgb="FF008000"/>
        <rFont val="Arial Narrow"/>
        <family val="2"/>
      </rPr>
      <t xml:space="preserve"> J</t>
    </r>
  </si>
  <si>
    <r>
      <t xml:space="preserve">Mustard, medium spicy, Develey 15g | </t>
    </r>
    <r>
      <rPr>
        <sz val="10"/>
        <color rgb="FFC00000"/>
        <rFont val="Arial Narrow"/>
        <family val="2"/>
      </rPr>
      <t xml:space="preserve">single bag </t>
    </r>
    <r>
      <rPr>
        <sz val="10"/>
        <color theme="1" tint="0.249977111117893"/>
        <rFont val="Arial Narrow"/>
        <family val="2"/>
      </rPr>
      <t xml:space="preserve">I </t>
    </r>
    <r>
      <rPr>
        <b/>
        <sz val="8"/>
        <color rgb="FF008000"/>
        <rFont val="Arial Narrow"/>
        <family val="2"/>
      </rPr>
      <t xml:space="preserve">J </t>
    </r>
  </si>
  <si>
    <r>
      <t xml:space="preserve">Mayonnaise, Develey, 20g | </t>
    </r>
    <r>
      <rPr>
        <sz val="10"/>
        <color rgb="FFC00000"/>
        <rFont val="Arial Narrow"/>
        <family val="2"/>
      </rPr>
      <t xml:space="preserve">unit of 150 single bags </t>
    </r>
    <r>
      <rPr>
        <sz val="10"/>
        <color theme="1" tint="0.249977111117893"/>
        <rFont val="Arial Narrow"/>
        <family val="2"/>
      </rPr>
      <t>I</t>
    </r>
    <r>
      <rPr>
        <b/>
        <sz val="8"/>
        <color rgb="FF008000"/>
        <rFont val="Arial Narrow"/>
        <family val="2"/>
      </rPr>
      <t xml:space="preserve"> C J</t>
    </r>
  </si>
  <si>
    <r>
      <t>Mayonnaise, Develey, 20g |</t>
    </r>
    <r>
      <rPr>
        <sz val="10"/>
        <color rgb="FFC00000"/>
        <rFont val="Arial Narrow"/>
        <family val="2"/>
      </rPr>
      <t xml:space="preserve"> single bag</t>
    </r>
    <r>
      <rPr>
        <sz val="10"/>
        <color theme="1" tint="0.249977111117893"/>
        <rFont val="Arial Narrow"/>
        <family val="2"/>
      </rPr>
      <t xml:space="preserve"> I </t>
    </r>
    <r>
      <rPr>
        <b/>
        <sz val="8"/>
        <color rgb="FF008000"/>
        <rFont val="Arial Narrow"/>
        <family val="2"/>
      </rPr>
      <t>C J</t>
    </r>
  </si>
  <si>
    <r>
      <t>Ültje peanuts, roasted, salted |</t>
    </r>
    <r>
      <rPr>
        <sz val="10"/>
        <color rgb="FFC00000"/>
        <rFont val="Arial Narrow"/>
        <family val="2"/>
      </rPr>
      <t xml:space="preserve"> unit of 20 x 50g single bags</t>
    </r>
    <r>
      <rPr>
        <sz val="10"/>
        <color theme="1" tint="0.249977111117893"/>
        <rFont val="Arial Narrow"/>
        <family val="2"/>
      </rPr>
      <t xml:space="preserve"> I </t>
    </r>
    <r>
      <rPr>
        <b/>
        <sz val="8"/>
        <color rgb="FF008000"/>
        <rFont val="Arial Narrow"/>
        <family val="2"/>
      </rPr>
      <t>E</t>
    </r>
  </si>
  <si>
    <r>
      <t xml:space="preserve">Mini salty pretzel snacks | </t>
    </r>
    <r>
      <rPr>
        <sz val="10"/>
        <color rgb="FFC00000"/>
        <rFont val="Arial Narrow"/>
        <family val="2"/>
      </rPr>
      <t>unit of 70 x 15g single bags</t>
    </r>
    <r>
      <rPr>
        <sz val="10"/>
        <color theme="1" tint="0.249977111117893"/>
        <rFont val="Arial Narrow"/>
        <family val="2"/>
      </rPr>
      <t xml:space="preserve"> I </t>
    </r>
    <r>
      <rPr>
        <b/>
        <sz val="8"/>
        <color rgb="FF008000"/>
        <rFont val="Arial Narrow"/>
        <family val="2"/>
      </rPr>
      <t>E A G C F H</t>
    </r>
  </si>
  <si>
    <r>
      <t>Haribo golden gummy bears fruit jelly</t>
    </r>
    <r>
      <rPr>
        <sz val="10"/>
        <color theme="1" tint="0.34998626667073579"/>
        <rFont val="Arial Narrow"/>
        <family val="2"/>
      </rPr>
      <t xml:space="preserve"> </t>
    </r>
    <r>
      <rPr>
        <sz val="10"/>
        <color theme="1" tint="0.249977111117893"/>
        <rFont val="Arial Narrow"/>
        <family val="2"/>
      </rPr>
      <t xml:space="preserve">| </t>
    </r>
    <r>
      <rPr>
        <sz val="10"/>
        <color rgb="FFC00000"/>
        <rFont val="Arial Narrow"/>
        <family val="2"/>
      </rPr>
      <t>unit of 100 mini single bags</t>
    </r>
    <r>
      <rPr>
        <sz val="10"/>
        <color theme="1" tint="0.249977111117893"/>
        <rFont val="Arial Narrow"/>
        <family val="2"/>
      </rPr>
      <t xml:space="preserve"> I</t>
    </r>
    <r>
      <rPr>
        <b/>
        <sz val="8"/>
        <color rgb="FF008000"/>
        <rFont val="Arial Narrow"/>
        <family val="2"/>
      </rPr>
      <t xml:space="preserve"> A</t>
    </r>
  </si>
  <si>
    <r>
      <t>Ültje trail mix |</t>
    </r>
    <r>
      <rPr>
        <sz val="10"/>
        <color rgb="FFC00000"/>
        <rFont val="Arial Narrow"/>
        <family val="2"/>
      </rPr>
      <t xml:space="preserve"> unit of 20 x 50g single bags</t>
    </r>
    <r>
      <rPr>
        <sz val="10"/>
        <color theme="1" tint="0.249977111117893"/>
        <rFont val="Arial Narrow"/>
        <family val="2"/>
      </rPr>
      <t xml:space="preserve"> I </t>
    </r>
    <r>
      <rPr>
        <b/>
        <sz val="8"/>
        <color rgb="FF008000"/>
        <rFont val="Arial Narrow"/>
        <family val="2"/>
      </rPr>
      <t>E H F</t>
    </r>
  </si>
  <si>
    <r>
      <t xml:space="preserve">Mars Miniatures | </t>
    </r>
    <r>
      <rPr>
        <sz val="10"/>
        <color rgb="FFC00000"/>
        <rFont val="Arial Narrow"/>
        <family val="2"/>
      </rPr>
      <t>unit of 3000g</t>
    </r>
    <r>
      <rPr>
        <sz val="10"/>
        <color theme="1" tint="0.249977111117893"/>
        <rFont val="Arial Narrow"/>
        <family val="2"/>
      </rPr>
      <t xml:space="preserve"> I </t>
    </r>
    <r>
      <rPr>
        <b/>
        <sz val="8"/>
        <color rgb="FF008000"/>
        <rFont val="Arial Narrow"/>
        <family val="2"/>
      </rPr>
      <t>E A H G</t>
    </r>
  </si>
  <si>
    <r>
      <t xml:space="preserve">Cookies "Delacre teatime" | </t>
    </r>
    <r>
      <rPr>
        <sz val="10"/>
        <color rgb="FFC00000"/>
        <rFont val="Arial Narrow"/>
        <family val="2"/>
      </rPr>
      <t>unit of 1000g</t>
    </r>
    <r>
      <rPr>
        <sz val="10"/>
        <color theme="1" tint="0.249977111117893"/>
        <rFont val="Arial Narrow"/>
        <family val="2"/>
      </rPr>
      <t xml:space="preserve"> I </t>
    </r>
    <r>
      <rPr>
        <b/>
        <sz val="8"/>
        <color rgb="FF008000"/>
        <rFont val="Arial Narrow"/>
        <family val="2"/>
      </rPr>
      <t>E A H G C</t>
    </r>
  </si>
  <si>
    <r>
      <t xml:space="preserve">Lotus caramell cookies | </t>
    </r>
    <r>
      <rPr>
        <sz val="10"/>
        <color rgb="FFC00000"/>
        <rFont val="Arial Narrow"/>
        <family val="2"/>
      </rPr>
      <t>unit of 300 single bags</t>
    </r>
    <r>
      <rPr>
        <sz val="10"/>
        <color theme="1" tint="0.249977111117893"/>
        <rFont val="Arial Narrow"/>
        <family val="2"/>
      </rPr>
      <t xml:space="preserve"> I </t>
    </r>
    <r>
      <rPr>
        <b/>
        <sz val="8"/>
        <color rgb="FF008000"/>
        <rFont val="Arial Narrow"/>
        <family val="2"/>
      </rPr>
      <t>E A H G C</t>
    </r>
  </si>
  <si>
    <r>
      <t>Lotus 3-Mix biscuits, individually packed |</t>
    </r>
    <r>
      <rPr>
        <sz val="10"/>
        <color rgb="FFC00000"/>
        <rFont val="Arial Narrow"/>
        <family val="2"/>
      </rPr>
      <t xml:space="preserve"> unit of 160 single bags</t>
    </r>
    <r>
      <rPr>
        <sz val="10"/>
        <color theme="1" tint="0.249977111117893"/>
        <rFont val="Arial Narrow"/>
        <family val="2"/>
      </rPr>
      <t xml:space="preserve"> I </t>
    </r>
    <r>
      <rPr>
        <b/>
        <sz val="8"/>
        <color rgb="FF008000"/>
        <rFont val="Arial Narrow"/>
        <family val="2"/>
      </rPr>
      <t>E A H G C</t>
    </r>
  </si>
  <si>
    <r>
      <t xml:space="preserve">Augustiner pale munich beer I </t>
    </r>
    <r>
      <rPr>
        <b/>
        <sz val="8"/>
        <color rgb="FF008000"/>
        <rFont val="Arial Narrow"/>
        <family val="2"/>
      </rPr>
      <t>A</t>
    </r>
  </si>
  <si>
    <r>
      <t xml:space="preserve">Tegernseer pale bavarian beer | </t>
    </r>
    <r>
      <rPr>
        <sz val="10"/>
        <color rgb="FFC00000"/>
        <rFont val="Arial Narrow"/>
        <family val="2"/>
      </rPr>
      <t>small bottle</t>
    </r>
    <r>
      <rPr>
        <sz val="10"/>
        <color theme="1" tint="0.249977111117893"/>
        <rFont val="Arial Narrow"/>
        <family val="2"/>
      </rPr>
      <t xml:space="preserve"> I </t>
    </r>
    <r>
      <rPr>
        <b/>
        <sz val="8"/>
        <color rgb="FF008000"/>
        <rFont val="Arial Narrow"/>
        <family val="2"/>
      </rPr>
      <t xml:space="preserve">A </t>
    </r>
  </si>
  <si>
    <r>
      <t xml:space="preserve">Lammsbräu </t>
    </r>
    <r>
      <rPr>
        <b/>
        <sz val="10"/>
        <color rgb="FF008000"/>
        <rFont val="Arial Narrow"/>
        <family val="2"/>
      </rPr>
      <t>organic</t>
    </r>
    <r>
      <rPr>
        <sz val="10"/>
        <color theme="1" tint="0.249977111117893"/>
        <rFont val="Arial Narrow"/>
        <family val="2"/>
      </rPr>
      <t xml:space="preserve"> pale bavarian beer | </t>
    </r>
    <r>
      <rPr>
        <sz val="10"/>
        <color rgb="FFC00000"/>
        <rFont val="Arial Narrow"/>
        <family val="2"/>
      </rPr>
      <t>non-alcoholic</t>
    </r>
    <r>
      <rPr>
        <sz val="10"/>
        <color theme="1" tint="0.249977111117893"/>
        <rFont val="Arial Narrow"/>
        <family val="2"/>
      </rPr>
      <t xml:space="preserve"> I </t>
    </r>
    <r>
      <rPr>
        <b/>
        <sz val="8"/>
        <color rgb="FF008000"/>
        <rFont val="Arial Narrow"/>
        <family val="2"/>
      </rPr>
      <t>A</t>
    </r>
  </si>
  <si>
    <r>
      <t xml:space="preserve">Beck´s Pils | </t>
    </r>
    <r>
      <rPr>
        <sz val="10"/>
        <color rgb="FFC00000"/>
        <rFont val="Arial Narrow"/>
        <family val="2"/>
      </rPr>
      <t>small bottle</t>
    </r>
    <r>
      <rPr>
        <sz val="10"/>
        <color theme="1" tint="0.249977111117893"/>
        <rFont val="Arial Narrow"/>
        <family val="2"/>
      </rPr>
      <t xml:space="preserve"> I </t>
    </r>
    <r>
      <rPr>
        <b/>
        <sz val="8"/>
        <color rgb="FF008000"/>
        <rFont val="Arial Narrow"/>
        <family val="2"/>
      </rPr>
      <t>A</t>
    </r>
  </si>
  <si>
    <r>
      <t xml:space="preserve">Augustiner pale munich beer | </t>
    </r>
    <r>
      <rPr>
        <sz val="10"/>
        <color rgb="FFC00000"/>
        <rFont val="Arial Narrow"/>
        <family val="2"/>
      </rPr>
      <t>barrel KEG</t>
    </r>
    <r>
      <rPr>
        <sz val="10"/>
        <color theme="1" tint="0.249977111117893"/>
        <rFont val="Arial Narrow"/>
        <family val="2"/>
      </rPr>
      <t xml:space="preserve"> I </t>
    </r>
    <r>
      <rPr>
        <b/>
        <sz val="8"/>
        <color rgb="FF008000"/>
        <rFont val="Arial Narrow"/>
        <family val="2"/>
      </rPr>
      <t>A</t>
    </r>
  </si>
  <si>
    <r>
      <t xml:space="preserve">Paulaner pale munich beer | </t>
    </r>
    <r>
      <rPr>
        <sz val="10"/>
        <color rgb="FFC00000"/>
        <rFont val="Arial Narrow"/>
        <family val="2"/>
      </rPr>
      <t>barrel Keg</t>
    </r>
    <r>
      <rPr>
        <sz val="10"/>
        <color theme="1" tint="0.249977111117893"/>
        <rFont val="Arial Narrow"/>
        <family val="2"/>
      </rPr>
      <t xml:space="preserve"> I</t>
    </r>
    <r>
      <rPr>
        <b/>
        <sz val="8"/>
        <color rgb="FF008000"/>
        <rFont val="Arial Narrow"/>
        <family val="2"/>
      </rPr>
      <t xml:space="preserve"> A</t>
    </r>
  </si>
  <si>
    <r>
      <t>Paulaner munich wheat beer |</t>
    </r>
    <r>
      <rPr>
        <sz val="10"/>
        <color rgb="FFC00000"/>
        <rFont val="Arial Narrow"/>
        <family val="2"/>
      </rPr>
      <t xml:space="preserve"> barrel Keg</t>
    </r>
    <r>
      <rPr>
        <sz val="10"/>
        <color theme="1" tint="0.249977111117893"/>
        <rFont val="Arial Narrow"/>
        <family val="2"/>
      </rPr>
      <t xml:space="preserve"> I </t>
    </r>
    <r>
      <rPr>
        <b/>
        <sz val="8"/>
        <color rgb="FF008000"/>
        <rFont val="Arial Narrow"/>
        <family val="2"/>
      </rPr>
      <t>A</t>
    </r>
  </si>
  <si>
    <r>
      <t xml:space="preserve">Coca-Cola I </t>
    </r>
    <r>
      <rPr>
        <b/>
        <sz val="8"/>
        <color rgb="FF008000"/>
        <rFont val="Arial Narrow"/>
        <family val="2"/>
      </rPr>
      <t>caffeinated</t>
    </r>
  </si>
  <si>
    <r>
      <t xml:space="preserve">Coca-Cola | </t>
    </r>
    <r>
      <rPr>
        <sz val="10"/>
        <color rgb="FFC00000"/>
        <rFont val="Arial Narrow"/>
        <family val="2"/>
      </rPr>
      <t>small bottle</t>
    </r>
    <r>
      <rPr>
        <sz val="10"/>
        <color theme="1" tint="0.249977111117893"/>
        <rFont val="Arial Narrow"/>
        <family val="2"/>
      </rPr>
      <t xml:space="preserve"> I </t>
    </r>
    <r>
      <rPr>
        <b/>
        <sz val="8"/>
        <color rgb="FF008000"/>
        <rFont val="Arial Narrow"/>
        <family val="2"/>
      </rPr>
      <t>caffeinated</t>
    </r>
  </si>
  <si>
    <r>
      <t xml:space="preserve">Coca-Cola, light I </t>
    </r>
    <r>
      <rPr>
        <b/>
        <sz val="8"/>
        <color rgb="FF008000"/>
        <rFont val="Arial Narrow"/>
        <family val="2"/>
      </rPr>
      <t>caffeinated</t>
    </r>
  </si>
  <si>
    <r>
      <t xml:space="preserve">Coca-Cola, light | </t>
    </r>
    <r>
      <rPr>
        <sz val="10"/>
        <color rgb="FFC00000"/>
        <rFont val="Arial Narrow"/>
        <family val="2"/>
      </rPr>
      <t>small bottle</t>
    </r>
    <r>
      <rPr>
        <sz val="10"/>
        <rFont val="Arial Narrow"/>
        <family val="2"/>
      </rPr>
      <t xml:space="preserve"> I</t>
    </r>
    <r>
      <rPr>
        <sz val="10"/>
        <color rgb="FFC00000"/>
        <rFont val="Arial Narrow"/>
        <family val="2"/>
      </rPr>
      <t xml:space="preserve"> </t>
    </r>
    <r>
      <rPr>
        <b/>
        <sz val="8"/>
        <color rgb="FF008000"/>
        <rFont val="Arial Narrow"/>
        <family val="2"/>
      </rPr>
      <t>caffeinated</t>
    </r>
  </si>
  <si>
    <r>
      <t xml:space="preserve">Coca-Cola, light | </t>
    </r>
    <r>
      <rPr>
        <sz val="10"/>
        <color rgb="FFC00000"/>
        <rFont val="Arial Narrow"/>
        <family val="2"/>
      </rPr>
      <t>small bottle</t>
    </r>
    <r>
      <rPr>
        <sz val="10"/>
        <color theme="1" tint="0.249977111117893"/>
        <rFont val="Arial Narrow"/>
        <family val="2"/>
      </rPr>
      <t xml:space="preserve"> I </t>
    </r>
    <r>
      <rPr>
        <b/>
        <sz val="8"/>
        <color rgb="FF008000"/>
        <rFont val="Arial Narrow"/>
        <family val="2"/>
      </rPr>
      <t>caffeinated</t>
    </r>
  </si>
  <si>
    <r>
      <t xml:space="preserve">Libella Cola catridge I </t>
    </r>
    <r>
      <rPr>
        <b/>
        <sz val="8"/>
        <color rgb="FF008000"/>
        <rFont val="Arial Narrow"/>
        <family val="2"/>
      </rPr>
      <t>caffeinated</t>
    </r>
  </si>
  <si>
    <r>
      <t>Libella Cola light catridge I</t>
    </r>
    <r>
      <rPr>
        <b/>
        <sz val="8"/>
        <color rgb="FF008000"/>
        <rFont val="Arial Narrow"/>
        <family val="2"/>
      </rPr>
      <t xml:space="preserve"> caffeinated</t>
    </r>
  </si>
  <si>
    <r>
      <t xml:space="preserve">Mezzacorona Pinot Grigio | </t>
    </r>
    <r>
      <rPr>
        <sz val="10"/>
        <color rgb="FFC00000"/>
        <rFont val="Arial Narrow"/>
        <family val="2"/>
      </rPr>
      <t>white</t>
    </r>
    <r>
      <rPr>
        <sz val="10"/>
        <color theme="1" tint="0.249977111117893"/>
        <rFont val="Arial Narrow"/>
        <family val="2"/>
      </rPr>
      <t xml:space="preserve"> | Italy I</t>
    </r>
    <r>
      <rPr>
        <b/>
        <sz val="8"/>
        <color rgb="FF008000"/>
        <rFont val="Arial Narrow"/>
        <family val="2"/>
      </rPr>
      <t xml:space="preserve"> L </t>
    </r>
  </si>
  <si>
    <r>
      <t xml:space="preserve">Mezzacorona Chardonnay | </t>
    </r>
    <r>
      <rPr>
        <sz val="10"/>
        <color rgb="FFC00000"/>
        <rFont val="Arial Narrow"/>
        <family val="2"/>
      </rPr>
      <t>white</t>
    </r>
    <r>
      <rPr>
        <sz val="10"/>
        <color theme="1" tint="0.249977111117893"/>
        <rFont val="Arial Narrow"/>
        <family val="2"/>
      </rPr>
      <t xml:space="preserve"> | Italy I </t>
    </r>
    <r>
      <rPr>
        <b/>
        <sz val="8"/>
        <color rgb="FF008000"/>
        <rFont val="Arial Narrow"/>
        <family val="2"/>
      </rPr>
      <t>L</t>
    </r>
  </si>
  <si>
    <r>
      <t xml:space="preserve">Mezzacorona Merlot | </t>
    </r>
    <r>
      <rPr>
        <sz val="10"/>
        <color rgb="FFC00000"/>
        <rFont val="Arial Narrow"/>
        <family val="2"/>
      </rPr>
      <t>red</t>
    </r>
    <r>
      <rPr>
        <sz val="10"/>
        <color theme="1" tint="0.249977111117893"/>
        <rFont val="Arial Narrow"/>
        <family val="2"/>
      </rPr>
      <t xml:space="preserve"> | Italy I </t>
    </r>
    <r>
      <rPr>
        <b/>
        <sz val="8"/>
        <color rgb="FF008000"/>
        <rFont val="Arial Narrow"/>
        <family val="2"/>
      </rPr>
      <t>L</t>
    </r>
  </si>
  <si>
    <r>
      <t xml:space="preserve">Primitivo di Manduria Trefilari | </t>
    </r>
    <r>
      <rPr>
        <sz val="10"/>
        <color rgb="FFC00000"/>
        <rFont val="Arial Narrow"/>
        <family val="2"/>
      </rPr>
      <t>red</t>
    </r>
    <r>
      <rPr>
        <sz val="10"/>
        <color theme="1" tint="0.249977111117893"/>
        <rFont val="Arial Narrow"/>
        <family val="2"/>
      </rPr>
      <t xml:space="preserve"> | Italy I </t>
    </r>
    <r>
      <rPr>
        <b/>
        <sz val="8"/>
        <color rgb="FF008000"/>
        <rFont val="Arial Narrow"/>
        <family val="2"/>
      </rPr>
      <t xml:space="preserve">L </t>
    </r>
  </si>
  <si>
    <r>
      <t>Champagne Devaux |</t>
    </r>
    <r>
      <rPr>
        <sz val="10"/>
        <color rgb="FFC00000"/>
        <rFont val="Arial Narrow"/>
        <family val="2"/>
      </rPr>
      <t xml:space="preserve"> France</t>
    </r>
    <r>
      <rPr>
        <sz val="10"/>
        <color theme="1" tint="0.249977111117893"/>
        <rFont val="Arial Narrow"/>
        <family val="2"/>
      </rPr>
      <t xml:space="preserve"> I </t>
    </r>
    <r>
      <rPr>
        <b/>
        <sz val="8"/>
        <color rgb="FF008000"/>
        <rFont val="Arial Narrow"/>
        <family val="2"/>
      </rPr>
      <t xml:space="preserve">L </t>
    </r>
  </si>
  <si>
    <r>
      <t xml:space="preserve">Champagne Veuve Clicquot Brut | </t>
    </r>
    <r>
      <rPr>
        <sz val="10"/>
        <color rgb="FFC00000"/>
        <rFont val="Arial Narrow"/>
        <family val="2"/>
      </rPr>
      <t>France</t>
    </r>
    <r>
      <rPr>
        <sz val="10"/>
        <color theme="1" tint="0.249977111117893"/>
        <rFont val="Arial Narrow"/>
        <family val="2"/>
      </rPr>
      <t xml:space="preserve"> I</t>
    </r>
    <r>
      <rPr>
        <b/>
        <sz val="8"/>
        <color rgb="FF008000"/>
        <rFont val="Arial Narrow"/>
        <family val="2"/>
      </rPr>
      <t xml:space="preserve"> L</t>
    </r>
  </si>
  <si>
    <r>
      <t xml:space="preserve">Prosecco Mionetto | </t>
    </r>
    <r>
      <rPr>
        <sz val="10"/>
        <color rgb="FFC00000"/>
        <rFont val="Arial Narrow"/>
        <family val="2"/>
      </rPr>
      <t>Italy</t>
    </r>
    <r>
      <rPr>
        <sz val="10"/>
        <color theme="1" tint="0.249977111117893"/>
        <rFont val="Arial Narrow"/>
        <family val="2"/>
      </rPr>
      <t xml:space="preserve"> I </t>
    </r>
    <r>
      <rPr>
        <b/>
        <sz val="8"/>
        <color rgb="FF008000"/>
        <rFont val="Arial Narrow"/>
        <family val="2"/>
      </rPr>
      <t xml:space="preserve">L </t>
    </r>
  </si>
  <si>
    <r>
      <t xml:space="preserve">Prosecco Valdo | </t>
    </r>
    <r>
      <rPr>
        <sz val="10"/>
        <color rgb="FFC00000"/>
        <rFont val="Arial Narrow"/>
        <family val="2"/>
      </rPr>
      <t>Italy</t>
    </r>
    <r>
      <rPr>
        <sz val="10"/>
        <color theme="1" tint="0.249977111117893"/>
        <rFont val="Arial Narrow"/>
        <family val="2"/>
      </rPr>
      <t xml:space="preserve"> I </t>
    </r>
    <r>
      <rPr>
        <b/>
        <sz val="8"/>
        <color rgb="FF008000"/>
        <rFont val="Arial Narrow"/>
        <family val="2"/>
      </rPr>
      <t xml:space="preserve">L </t>
    </r>
  </si>
  <si>
    <r>
      <t xml:space="preserve">Mini sheet cake slices, mixed selection | </t>
    </r>
    <r>
      <rPr>
        <sz val="8"/>
        <color rgb="FFC00000"/>
        <rFont val="Arial Narrow"/>
        <family val="2"/>
      </rPr>
      <t>vegan</t>
    </r>
    <r>
      <rPr>
        <sz val="8"/>
        <color theme="1" tint="0.249977111117893"/>
        <rFont val="Arial Narrow"/>
        <family val="2"/>
      </rPr>
      <t xml:space="preserve"> </t>
    </r>
    <r>
      <rPr>
        <sz val="10"/>
        <color theme="1" tint="0.249977111117893"/>
        <rFont val="Arial Narrow"/>
        <family val="2"/>
      </rPr>
      <t xml:space="preserve">I </t>
    </r>
    <r>
      <rPr>
        <b/>
        <sz val="8"/>
        <color rgb="FF008000"/>
        <rFont val="Arial Narrow"/>
        <family val="2"/>
      </rPr>
      <t xml:space="preserve">A E H K F </t>
    </r>
  </si>
  <si>
    <r>
      <t xml:space="preserve">Sheet cake slices, mixed selection | </t>
    </r>
    <r>
      <rPr>
        <sz val="8"/>
        <color rgb="FFC00000"/>
        <rFont val="Arial Narrow"/>
        <family val="2"/>
      </rPr>
      <t>vegan</t>
    </r>
    <r>
      <rPr>
        <sz val="10"/>
        <color theme="1" tint="0.249977111117893"/>
        <rFont val="Arial Narrow"/>
        <family val="2"/>
      </rPr>
      <t xml:space="preserve"> I </t>
    </r>
    <r>
      <rPr>
        <b/>
        <sz val="8"/>
        <color rgb="FF008000"/>
        <rFont val="Arial Narrow"/>
        <family val="2"/>
      </rPr>
      <t xml:space="preserve">A E H K F </t>
    </r>
  </si>
  <si>
    <r>
      <t xml:space="preserve">Mini sheet cake cuts, mixed selection | </t>
    </r>
    <r>
      <rPr>
        <sz val="8"/>
        <color rgb="FFC00000"/>
        <rFont val="Arial Narrow"/>
        <family val="2"/>
      </rPr>
      <t>vegetarian</t>
    </r>
    <r>
      <rPr>
        <sz val="10"/>
        <color rgb="FFC00000"/>
        <rFont val="Arial Narrow"/>
        <family val="2"/>
      </rPr>
      <t xml:space="preserve"> </t>
    </r>
    <r>
      <rPr>
        <sz val="10"/>
        <color theme="1" tint="0.249977111117893"/>
        <rFont val="Arial Narrow"/>
        <family val="2"/>
      </rPr>
      <t xml:space="preserve">I </t>
    </r>
    <r>
      <rPr>
        <b/>
        <sz val="8"/>
        <color rgb="FF008000"/>
        <rFont val="Arial Narrow"/>
        <family val="2"/>
      </rPr>
      <t xml:space="preserve">A G E H K C F </t>
    </r>
  </si>
  <si>
    <r>
      <t xml:space="preserve">Sheet cake slices, mixed selection |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E H K C F </t>
    </r>
  </si>
  <si>
    <r>
      <t>Croissant, mini, with various sweet fillings or topping |</t>
    </r>
    <r>
      <rPr>
        <sz val="8"/>
        <color rgb="FFC00000"/>
        <rFont val="Arial Narrow"/>
        <family val="2"/>
      </rPr>
      <t xml:space="preserve"> vegetarian</t>
    </r>
    <r>
      <rPr>
        <sz val="10"/>
        <color rgb="FFC00000"/>
        <rFont val="Arial Narrow"/>
        <family val="2"/>
      </rPr>
      <t xml:space="preserve"> </t>
    </r>
    <r>
      <rPr>
        <sz val="10"/>
        <color theme="1" tint="0.249977111117893"/>
        <rFont val="Arial Narrow"/>
        <family val="2"/>
      </rPr>
      <t xml:space="preserve">I </t>
    </r>
    <r>
      <rPr>
        <b/>
        <sz val="8"/>
        <color rgb="FF008000"/>
        <rFont val="Arial Narrow"/>
        <family val="2"/>
      </rPr>
      <t xml:space="preserve">A G E H K C F </t>
    </r>
  </si>
  <si>
    <r>
      <t>Danish pastries, mini, with various fillings and topping |</t>
    </r>
    <r>
      <rPr>
        <sz val="8"/>
        <color theme="1" tint="0.249977111117893"/>
        <rFont val="Arial Narrow"/>
        <family val="2"/>
      </rPr>
      <t xml:space="preserve"> </t>
    </r>
    <r>
      <rPr>
        <sz val="8"/>
        <color rgb="FFC00000"/>
        <rFont val="Arial Narrow"/>
        <family val="2"/>
      </rPr>
      <t>vegetarian</t>
    </r>
    <r>
      <rPr>
        <sz val="10"/>
        <color rgb="FFC00000"/>
        <rFont val="Arial Narrow"/>
        <family val="2"/>
      </rPr>
      <t xml:space="preserve"> </t>
    </r>
    <r>
      <rPr>
        <sz val="10"/>
        <color theme="1" tint="0.249977111117893"/>
        <rFont val="Arial Narrow"/>
        <family val="2"/>
      </rPr>
      <t xml:space="preserve">I </t>
    </r>
    <r>
      <rPr>
        <b/>
        <sz val="8"/>
        <color rgb="FF008000"/>
        <rFont val="Arial Narrow"/>
        <family val="2"/>
      </rPr>
      <t xml:space="preserve">A G E H K C F </t>
    </r>
  </si>
  <si>
    <r>
      <t xml:space="preserve">Muffin sweet, mini, different types |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E H K C F </t>
    </r>
  </si>
  <si>
    <r>
      <t xml:space="preserve">Donut, mini, different types | </t>
    </r>
    <r>
      <rPr>
        <sz val="8"/>
        <color rgb="FFC00000"/>
        <rFont val="Arial Narrow"/>
        <family val="2"/>
      </rPr>
      <t xml:space="preserve">vegetarian </t>
    </r>
    <r>
      <rPr>
        <sz val="10"/>
        <color theme="1" tint="0.249977111117893"/>
        <rFont val="Arial Narrow"/>
        <family val="2"/>
      </rPr>
      <t xml:space="preserve">I </t>
    </r>
    <r>
      <rPr>
        <b/>
        <sz val="8"/>
        <color rgb="FF008000"/>
        <rFont val="Arial Narrow"/>
        <family val="2"/>
      </rPr>
      <t xml:space="preserve">A G E H K C F </t>
    </r>
  </si>
  <si>
    <r>
      <t xml:space="preserve">Seasonal fruit basket: apples, pears, bananas etc. | </t>
    </r>
    <r>
      <rPr>
        <sz val="8"/>
        <color rgb="FFC00000"/>
        <rFont val="Arial Narrow"/>
        <family val="2"/>
      </rPr>
      <t>vegan</t>
    </r>
  </si>
  <si>
    <r>
      <t xml:space="preserve">Apple | </t>
    </r>
    <r>
      <rPr>
        <sz val="8"/>
        <color rgb="FFC00000"/>
        <rFont val="Arial Narrow"/>
        <family val="2"/>
      </rPr>
      <t>vegan</t>
    </r>
  </si>
  <si>
    <r>
      <t xml:space="preserve">Banana | </t>
    </r>
    <r>
      <rPr>
        <sz val="8"/>
        <color rgb="FFC00000"/>
        <rFont val="Arial Narrow"/>
        <family val="2"/>
      </rPr>
      <t>vegan</t>
    </r>
  </si>
  <si>
    <r>
      <t>Baguette |</t>
    </r>
    <r>
      <rPr>
        <sz val="8"/>
        <color theme="1" tint="0.249977111117893"/>
        <rFont val="Arial Narrow"/>
        <family val="2"/>
      </rPr>
      <t xml:space="preserve"> </t>
    </r>
    <r>
      <rPr>
        <sz val="8"/>
        <color rgb="FFC00000"/>
        <rFont val="Arial Narrow"/>
        <family val="2"/>
      </rPr>
      <t>vegan</t>
    </r>
    <r>
      <rPr>
        <sz val="10"/>
        <color theme="1" tint="0.249977111117893"/>
        <rFont val="Arial Narrow"/>
        <family val="2"/>
      </rPr>
      <t xml:space="preserve"> I </t>
    </r>
    <r>
      <rPr>
        <b/>
        <sz val="8"/>
        <color rgb="FF008000"/>
        <rFont val="Arial Narrow"/>
        <family val="2"/>
      </rPr>
      <t>A</t>
    </r>
    <r>
      <rPr>
        <sz val="10"/>
        <color theme="1" tint="0.249977111117893"/>
        <rFont val="Arial Narrow"/>
        <family val="2"/>
      </rPr>
      <t xml:space="preserve"> </t>
    </r>
  </si>
  <si>
    <r>
      <t>Grain baguette |</t>
    </r>
    <r>
      <rPr>
        <sz val="10"/>
        <color rgb="FFC00000"/>
        <rFont val="Arial Narrow"/>
        <family val="2"/>
      </rPr>
      <t xml:space="preserve"> </t>
    </r>
    <r>
      <rPr>
        <sz val="8"/>
        <color rgb="FFC00000"/>
        <rFont val="Arial Narrow"/>
        <family val="2"/>
      </rPr>
      <t>vegan</t>
    </r>
    <r>
      <rPr>
        <sz val="10"/>
        <color theme="1" tint="0.249977111117893"/>
        <rFont val="Arial Narrow"/>
        <family val="2"/>
      </rPr>
      <t xml:space="preserve"> I </t>
    </r>
    <r>
      <rPr>
        <b/>
        <sz val="8"/>
        <color rgb="FF008000"/>
        <rFont val="Arial Narrow"/>
        <family val="2"/>
      </rPr>
      <t>A F H K</t>
    </r>
  </si>
  <si>
    <r>
      <t>Sliced farmer's bread |</t>
    </r>
    <r>
      <rPr>
        <sz val="10"/>
        <color rgb="FFC00000"/>
        <rFont val="Arial Narrow"/>
        <family val="2"/>
      </rPr>
      <t xml:space="preserve"> </t>
    </r>
    <r>
      <rPr>
        <sz val="8"/>
        <color rgb="FFC00000"/>
        <rFont val="Arial Narrow"/>
        <family val="2"/>
      </rPr>
      <t>vegan</t>
    </r>
    <r>
      <rPr>
        <sz val="10"/>
        <color rgb="FFC00000"/>
        <rFont val="Arial Narrow"/>
        <family val="2"/>
      </rPr>
      <t xml:space="preserve"> </t>
    </r>
    <r>
      <rPr>
        <sz val="10"/>
        <rFont val="Arial Narrow"/>
        <family val="2"/>
      </rPr>
      <t xml:space="preserve">I </t>
    </r>
    <r>
      <rPr>
        <b/>
        <sz val="8"/>
        <color rgb="FF008000"/>
        <rFont val="Arial Narrow"/>
        <family val="2"/>
      </rPr>
      <t>A</t>
    </r>
  </si>
  <si>
    <r>
      <t xml:space="preserve">Pretzel | </t>
    </r>
    <r>
      <rPr>
        <sz val="8"/>
        <color rgb="FFC00000"/>
        <rFont val="Arial Narrow"/>
        <family val="2"/>
      </rPr>
      <t>vegan</t>
    </r>
    <r>
      <rPr>
        <sz val="10"/>
        <color theme="1" tint="0.249977111117893"/>
        <rFont val="Arial Narrow"/>
        <family val="2"/>
      </rPr>
      <t xml:space="preserve"> I </t>
    </r>
    <r>
      <rPr>
        <b/>
        <sz val="8"/>
        <color rgb="FF008000"/>
        <rFont val="Arial Narrow"/>
        <family val="2"/>
      </rPr>
      <t>A</t>
    </r>
  </si>
  <si>
    <r>
      <t>Pretzel stick |</t>
    </r>
    <r>
      <rPr>
        <sz val="10"/>
        <color rgb="FFC00000"/>
        <rFont val="Arial Narrow"/>
        <family val="2"/>
      </rPr>
      <t xml:space="preserve"> </t>
    </r>
    <r>
      <rPr>
        <sz val="8"/>
        <color rgb="FFC00000"/>
        <rFont val="Arial Narrow"/>
        <family val="2"/>
      </rPr>
      <t xml:space="preserve">vegan </t>
    </r>
    <r>
      <rPr>
        <sz val="10"/>
        <rFont val="Arial Narrow"/>
        <family val="2"/>
      </rPr>
      <t xml:space="preserve">I </t>
    </r>
    <r>
      <rPr>
        <b/>
        <sz val="8"/>
        <color rgb="FF008000"/>
        <rFont val="Arial Narrow"/>
        <family val="2"/>
      </rPr>
      <t>A</t>
    </r>
  </si>
  <si>
    <r>
      <t>Multigrain rolls mini, mixed selection |</t>
    </r>
    <r>
      <rPr>
        <sz val="8"/>
        <color rgb="FFC00000"/>
        <rFont val="Arial Narrow"/>
        <family val="2"/>
      </rPr>
      <t xml:space="preserve"> vegan</t>
    </r>
    <r>
      <rPr>
        <sz val="10"/>
        <color theme="1" tint="0.249977111117893"/>
        <rFont val="Arial Narrow"/>
        <family val="2"/>
      </rPr>
      <t xml:space="preserve"> I </t>
    </r>
    <r>
      <rPr>
        <b/>
        <sz val="8"/>
        <color rgb="FF008000"/>
        <rFont val="Arial Narrow"/>
        <family val="2"/>
      </rPr>
      <t>A F H K</t>
    </r>
  </si>
  <si>
    <r>
      <t xml:space="preserve">Plain roll | </t>
    </r>
    <r>
      <rPr>
        <sz val="10"/>
        <color rgb="FFC00000"/>
        <rFont val="Arial Narrow"/>
        <family val="2"/>
      </rPr>
      <t>vegan</t>
    </r>
    <r>
      <rPr>
        <sz val="10"/>
        <color theme="1" tint="0.249977111117893"/>
        <rFont val="Arial Narrow"/>
        <family val="2"/>
      </rPr>
      <t xml:space="preserve"> I </t>
    </r>
    <r>
      <rPr>
        <b/>
        <sz val="8"/>
        <color rgb="FF008000"/>
        <rFont val="Arial Narrow"/>
        <family val="2"/>
      </rPr>
      <t>A</t>
    </r>
  </si>
  <si>
    <r>
      <t xml:space="preserve">Whole grain roll, mixed selection | </t>
    </r>
    <r>
      <rPr>
        <sz val="8"/>
        <color rgb="FFC00000"/>
        <rFont val="Arial Narrow"/>
        <family val="2"/>
      </rPr>
      <t>vegan</t>
    </r>
    <r>
      <rPr>
        <sz val="10"/>
        <color theme="1" tint="0.249977111117893"/>
        <rFont val="Arial Narrow"/>
        <family val="2"/>
      </rPr>
      <t xml:space="preserve"> I </t>
    </r>
    <r>
      <rPr>
        <b/>
        <sz val="8"/>
        <color rgb="FF008000"/>
        <rFont val="Arial Narrow"/>
        <family val="2"/>
      </rPr>
      <t>A F H K</t>
    </r>
  </si>
  <si>
    <r>
      <t xml:space="preserve">Orange | </t>
    </r>
    <r>
      <rPr>
        <sz val="8"/>
        <color rgb="FFC00000"/>
        <rFont val="Arial Narrow"/>
        <family val="2"/>
      </rPr>
      <t>vegan</t>
    </r>
  </si>
  <si>
    <r>
      <t>Grapes, white or blue |</t>
    </r>
    <r>
      <rPr>
        <sz val="10"/>
        <color rgb="FFC00000"/>
        <rFont val="Arial Narrow"/>
        <family val="2"/>
      </rPr>
      <t xml:space="preserve"> </t>
    </r>
    <r>
      <rPr>
        <sz val="8"/>
        <color rgb="FFC00000"/>
        <rFont val="Arial Narrow"/>
        <family val="2"/>
      </rPr>
      <t>vegan</t>
    </r>
  </si>
  <si>
    <r>
      <t xml:space="preserve">Lemon | </t>
    </r>
    <r>
      <rPr>
        <sz val="8"/>
        <color rgb="FFC00000"/>
        <rFont val="Arial Narrow"/>
        <family val="2"/>
      </rPr>
      <t>vegan</t>
    </r>
  </si>
  <si>
    <r>
      <t xml:space="preserve">Fruit yoghurt, various types (150g / cup) | </t>
    </r>
    <r>
      <rPr>
        <sz val="8"/>
        <color rgb="FFC00000"/>
        <rFont val="Arial Narrow"/>
        <family val="2"/>
      </rPr>
      <t xml:space="preserve">vegetarian </t>
    </r>
    <r>
      <rPr>
        <sz val="10"/>
        <rFont val="Arial Narrow"/>
        <family val="2"/>
      </rPr>
      <t>I</t>
    </r>
    <r>
      <rPr>
        <b/>
        <sz val="10"/>
        <rFont val="Arial Narrow"/>
        <family val="2"/>
      </rPr>
      <t xml:space="preserve"> </t>
    </r>
    <r>
      <rPr>
        <b/>
        <sz val="8"/>
        <color rgb="FF008000"/>
        <rFont val="Arial Narrow"/>
        <family val="2"/>
      </rPr>
      <t>G H</t>
    </r>
  </si>
  <si>
    <r>
      <t xml:space="preserve">Organic fruit yoghurt, different types (150g / cup) | </t>
    </r>
    <r>
      <rPr>
        <sz val="8"/>
        <color rgb="FFC00000"/>
        <rFont val="Arial Narrow"/>
        <family val="2"/>
      </rPr>
      <t>vegetarian</t>
    </r>
    <r>
      <rPr>
        <sz val="10"/>
        <rFont val="Arial Narrow"/>
        <family val="2"/>
      </rPr>
      <t xml:space="preserve"> I </t>
    </r>
    <r>
      <rPr>
        <b/>
        <sz val="8"/>
        <color rgb="FF008000"/>
        <rFont val="Arial Narrow"/>
        <family val="2"/>
      </rPr>
      <t>G H</t>
    </r>
  </si>
  <si>
    <r>
      <t xml:space="preserve">Bavarian homemade burger I </t>
    </r>
    <r>
      <rPr>
        <b/>
        <sz val="8"/>
        <color rgb="FF008000"/>
        <rFont val="Arial Narrow"/>
        <family val="2"/>
      </rPr>
      <t>G A H J F C</t>
    </r>
  </si>
  <si>
    <r>
      <t>Bavarian white sausages |</t>
    </r>
    <r>
      <rPr>
        <sz val="10"/>
        <color rgb="FFC00000"/>
        <rFont val="Arial Narrow"/>
        <family val="2"/>
      </rPr>
      <t xml:space="preserve"> approx. 90g/each</t>
    </r>
    <r>
      <rPr>
        <sz val="8"/>
        <color rgb="FFC00000"/>
        <rFont val="Arial Narrow"/>
        <family val="2"/>
      </rPr>
      <t xml:space="preserve"> I </t>
    </r>
    <r>
      <rPr>
        <b/>
        <sz val="8"/>
        <color rgb="FF008000"/>
        <rFont val="Arial Narrow"/>
        <family val="2"/>
      </rPr>
      <t>G</t>
    </r>
  </si>
  <si>
    <r>
      <t xml:space="preserve">Wiener / Frankfurter sausages | </t>
    </r>
    <r>
      <rPr>
        <sz val="10"/>
        <color rgb="FFC00000"/>
        <rFont val="Arial Narrow"/>
        <family val="2"/>
      </rPr>
      <t>approx. 50g/each</t>
    </r>
    <r>
      <rPr>
        <sz val="8"/>
        <color rgb="FFC00000"/>
        <rFont val="Arial Narrow"/>
        <family val="2"/>
      </rPr>
      <t xml:space="preserve"> I </t>
    </r>
    <r>
      <rPr>
        <b/>
        <sz val="8"/>
        <color rgb="FF008000"/>
        <rFont val="Arial Narrow"/>
        <family val="2"/>
      </rPr>
      <t>G</t>
    </r>
  </si>
  <si>
    <r>
      <t xml:space="preserve">Debreczinians sausages | </t>
    </r>
    <r>
      <rPr>
        <sz val="10"/>
        <color rgb="FFC00000"/>
        <rFont val="Arial Narrow"/>
        <family val="2"/>
      </rPr>
      <t>approx. 75g/each</t>
    </r>
    <r>
      <rPr>
        <sz val="8"/>
        <color rgb="FFC00000"/>
        <rFont val="Arial Narrow"/>
        <family val="2"/>
      </rPr>
      <t xml:space="preserve"> I </t>
    </r>
    <r>
      <rPr>
        <b/>
        <sz val="8"/>
        <color rgb="FF008000"/>
        <rFont val="Arial Narrow"/>
        <family val="2"/>
      </rPr>
      <t>G</t>
    </r>
  </si>
  <si>
    <r>
      <t>Munich meatloaf |</t>
    </r>
    <r>
      <rPr>
        <sz val="10"/>
        <color rgb="FFC00000"/>
        <rFont val="Arial Narrow"/>
        <family val="2"/>
      </rPr>
      <t xml:space="preserve"> fine frying</t>
    </r>
    <r>
      <rPr>
        <sz val="10"/>
        <rFont val="Arial Narrow"/>
        <family val="2"/>
      </rPr>
      <t xml:space="preserve"> I </t>
    </r>
    <r>
      <rPr>
        <b/>
        <sz val="8"/>
        <color rgb="FF008000"/>
        <rFont val="Arial Narrow"/>
        <family val="2"/>
      </rPr>
      <t>G</t>
    </r>
    <r>
      <rPr>
        <sz val="8"/>
        <color rgb="FFC00000"/>
        <rFont val="Arial Narrow"/>
        <family val="2"/>
      </rPr>
      <t xml:space="preserve"> </t>
    </r>
  </si>
  <si>
    <r>
      <t>Bavarian meatloaf I</t>
    </r>
    <r>
      <rPr>
        <sz val="8"/>
        <color theme="1" tint="0.249977111117893"/>
        <rFont val="Arial Narrow"/>
        <family val="2"/>
      </rPr>
      <t xml:space="preserve"> </t>
    </r>
    <r>
      <rPr>
        <sz val="10"/>
        <color rgb="FFC00000"/>
        <rFont val="Arial Narrow"/>
        <family val="2"/>
      </rPr>
      <t xml:space="preserve">coarse frying </t>
    </r>
    <r>
      <rPr>
        <sz val="10"/>
        <rFont val="Arial Narrow"/>
        <family val="2"/>
      </rPr>
      <t xml:space="preserve">I </t>
    </r>
    <r>
      <rPr>
        <b/>
        <sz val="8"/>
        <color rgb="FF008000"/>
        <rFont val="Arial Narrow"/>
        <family val="2"/>
      </rPr>
      <t>G</t>
    </r>
  </si>
  <si>
    <r>
      <t xml:space="preserve">Potato salad | </t>
    </r>
    <r>
      <rPr>
        <sz val="10"/>
        <color rgb="FFC00000"/>
        <rFont val="Arial Narrow"/>
        <family val="2"/>
      </rPr>
      <t>kilogramm</t>
    </r>
    <r>
      <rPr>
        <sz val="8"/>
        <color rgb="FFC00000"/>
        <rFont val="Arial Narrow"/>
        <family val="2"/>
      </rPr>
      <t xml:space="preserve"> vegan</t>
    </r>
  </si>
  <si>
    <r>
      <t>Potato-cucumber salad |</t>
    </r>
    <r>
      <rPr>
        <sz val="10"/>
        <color rgb="FFC00000"/>
        <rFont val="Arial Narrow"/>
        <family val="2"/>
      </rPr>
      <t xml:space="preserve"> side serving </t>
    </r>
    <r>
      <rPr>
        <sz val="8"/>
        <color rgb="FFC00000"/>
        <rFont val="Arial Narrow"/>
        <family val="2"/>
      </rPr>
      <t>vegan</t>
    </r>
  </si>
  <si>
    <r>
      <t xml:space="preserve">Pasta salad with vegetables and mayonnaise | </t>
    </r>
    <r>
      <rPr>
        <sz val="10"/>
        <color rgb="FFC00000"/>
        <rFont val="Arial Narrow"/>
        <family val="2"/>
      </rPr>
      <t xml:space="preserve">side serving </t>
    </r>
    <r>
      <rPr>
        <sz val="8"/>
        <color rgb="FFC00000"/>
        <rFont val="Arial Narrow"/>
        <family val="2"/>
      </rPr>
      <t>vegetarian</t>
    </r>
    <r>
      <rPr>
        <sz val="8"/>
        <color theme="1" tint="0.249977111117893"/>
        <rFont val="Arial Narrow"/>
        <family val="2"/>
      </rPr>
      <t xml:space="preserve"> I </t>
    </r>
    <r>
      <rPr>
        <b/>
        <sz val="8"/>
        <color rgb="FF008000"/>
        <rFont val="Arial Narrow"/>
        <family val="2"/>
      </rPr>
      <t>A C F</t>
    </r>
  </si>
  <si>
    <r>
      <t xml:space="preserve">Pasta salad with vegetables and mayonnaise | </t>
    </r>
    <r>
      <rPr>
        <sz val="10"/>
        <color rgb="FFC00000"/>
        <rFont val="Arial Narrow"/>
        <family val="2"/>
      </rPr>
      <t xml:space="preserve">kilogramm </t>
    </r>
    <r>
      <rPr>
        <sz val="8"/>
        <color rgb="FFC00000"/>
        <rFont val="Arial Narrow"/>
        <family val="2"/>
      </rPr>
      <t>vegetarian</t>
    </r>
    <r>
      <rPr>
        <sz val="10"/>
        <rFont val="Arial Narrow"/>
        <family val="2"/>
      </rPr>
      <t xml:space="preserve"> I</t>
    </r>
    <r>
      <rPr>
        <b/>
        <sz val="8"/>
        <color rgb="FF008000"/>
        <rFont val="Arial Narrow"/>
        <family val="2"/>
      </rPr>
      <t xml:space="preserve"> A C F</t>
    </r>
  </si>
  <si>
    <r>
      <t>Bavarian coleslaw with diced bacon |</t>
    </r>
    <r>
      <rPr>
        <sz val="10"/>
        <color rgb="FFC00000"/>
        <rFont val="Arial Narrow"/>
        <family val="2"/>
      </rPr>
      <t xml:space="preserve"> kilogramm</t>
    </r>
  </si>
  <si>
    <r>
      <t>Mixed salad with tomato and cucumber and Dressing  |</t>
    </r>
    <r>
      <rPr>
        <sz val="10"/>
        <color rgb="FFC00000"/>
        <rFont val="Arial Narrow"/>
        <family val="2"/>
      </rPr>
      <t xml:space="preserve"> side serving </t>
    </r>
    <r>
      <rPr>
        <sz val="8"/>
        <color rgb="FFC00000"/>
        <rFont val="Arial Narrow"/>
        <family val="2"/>
      </rPr>
      <t xml:space="preserve">vegan </t>
    </r>
    <r>
      <rPr>
        <sz val="10"/>
        <color theme="1" tint="0.249977111117893"/>
        <rFont val="Arial Narrow"/>
        <family val="2"/>
      </rPr>
      <t>I</t>
    </r>
    <r>
      <rPr>
        <b/>
        <sz val="8"/>
        <color rgb="FF008000"/>
        <rFont val="Arial Narrow"/>
        <family val="2"/>
      </rPr>
      <t xml:space="preserve"> G J I</t>
    </r>
  </si>
  <si>
    <r>
      <t>Cherry tomato salad with baby mozzarella |</t>
    </r>
    <r>
      <rPr>
        <sz val="10"/>
        <color rgb="FFC00000"/>
        <rFont val="Arial Narrow"/>
        <family val="2"/>
      </rPr>
      <t xml:space="preserve"> side serving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G </t>
    </r>
  </si>
  <si>
    <r>
      <t xml:space="preserve">Farmer's salad with vegetables, feta cheese, 
red onions and olives | </t>
    </r>
    <r>
      <rPr>
        <sz val="10"/>
        <color rgb="FFC00000"/>
        <rFont val="Arial Narrow"/>
        <family val="2"/>
      </rPr>
      <t xml:space="preserve">side serving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G I</t>
    </r>
  </si>
  <si>
    <r>
      <t xml:space="preserve">Leaf salads with herbs, roasted pumpkin seeds 
and balsamic dressing | </t>
    </r>
    <r>
      <rPr>
        <sz val="10"/>
        <color rgb="FFC00000"/>
        <rFont val="Arial Narrow"/>
        <family val="2"/>
      </rPr>
      <t xml:space="preserve">side serving </t>
    </r>
    <r>
      <rPr>
        <sz val="8"/>
        <color rgb="FFC00000"/>
        <rFont val="Arial Narrow"/>
        <family val="2"/>
      </rPr>
      <t xml:space="preserve">vegan </t>
    </r>
    <r>
      <rPr>
        <sz val="10"/>
        <rFont val="Arial Narrow"/>
        <family val="2"/>
      </rPr>
      <t>I</t>
    </r>
    <r>
      <rPr>
        <sz val="8"/>
        <color rgb="FFC00000"/>
        <rFont val="Arial Narrow"/>
        <family val="2"/>
      </rPr>
      <t xml:space="preserve"> </t>
    </r>
    <r>
      <rPr>
        <b/>
        <sz val="8"/>
        <color rgb="FF008000"/>
        <rFont val="Arial Narrow"/>
        <family val="2"/>
      </rPr>
      <t xml:space="preserve">I H J </t>
    </r>
  </si>
  <si>
    <r>
      <t>Salad of homemade grilled vegetables with pine nuts |</t>
    </r>
    <r>
      <rPr>
        <sz val="10"/>
        <color rgb="FFC00000"/>
        <rFont val="Arial Narrow"/>
        <family val="2"/>
      </rPr>
      <t xml:space="preserve"> side serving </t>
    </r>
    <r>
      <rPr>
        <sz val="8"/>
        <color rgb="FFC00000"/>
        <rFont val="Arial Narrow"/>
        <family val="2"/>
      </rPr>
      <t>vegan</t>
    </r>
    <r>
      <rPr>
        <sz val="10"/>
        <color theme="1" tint="0.249977111117893"/>
        <rFont val="Arial Narrow"/>
        <family val="2"/>
      </rPr>
      <t xml:space="preserve"> I </t>
    </r>
    <r>
      <rPr>
        <b/>
        <sz val="8"/>
        <color rgb="FF006600"/>
        <rFont val="Arial Narrow"/>
        <family val="2"/>
      </rPr>
      <t>I K H</t>
    </r>
  </si>
  <si>
    <r>
      <t xml:space="preserve">Homemade red berry fruit jelly with vanilla sauce | </t>
    </r>
    <r>
      <rPr>
        <sz val="8"/>
        <color rgb="FFC00000"/>
        <rFont val="Arial Narrow"/>
        <family val="2"/>
      </rPr>
      <t>vegetarian</t>
    </r>
    <r>
      <rPr>
        <sz val="10"/>
        <rFont val="Arial Narrow"/>
        <family val="2"/>
      </rPr>
      <t xml:space="preserve"> I</t>
    </r>
    <r>
      <rPr>
        <sz val="8"/>
        <color rgb="FFC00000"/>
        <rFont val="Arial Narrow"/>
        <family val="2"/>
      </rPr>
      <t xml:space="preserve"> </t>
    </r>
    <r>
      <rPr>
        <b/>
        <sz val="8"/>
        <color rgb="FF008000"/>
        <rFont val="Arial Narrow"/>
        <family val="2"/>
      </rPr>
      <t>G C</t>
    </r>
  </si>
  <si>
    <r>
      <t xml:space="preserve">Apple strudel with vanilla sauce |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A G C </t>
    </r>
  </si>
  <si>
    <r>
      <t xml:space="preserve">Curd strudel with vanilla sauce | </t>
    </r>
    <r>
      <rPr>
        <sz val="8"/>
        <color rgb="FFC00000"/>
        <rFont val="Arial Narrow"/>
        <family val="2"/>
      </rPr>
      <t>vegetarian</t>
    </r>
    <r>
      <rPr>
        <sz val="10"/>
        <rFont val="Arial Narrow"/>
        <family val="2"/>
      </rPr>
      <t xml:space="preserve"> I</t>
    </r>
    <r>
      <rPr>
        <sz val="8"/>
        <color rgb="FFC00000"/>
        <rFont val="Arial Narrow"/>
        <family val="2"/>
      </rPr>
      <t xml:space="preserve"> </t>
    </r>
    <r>
      <rPr>
        <b/>
        <sz val="8"/>
        <color rgb="FF008000"/>
        <rFont val="Arial Narrow"/>
        <family val="2"/>
      </rPr>
      <t>A G C</t>
    </r>
  </si>
  <si>
    <r>
      <t>Bavarian cream with fresh berries</t>
    </r>
    <r>
      <rPr>
        <sz val="10"/>
        <color rgb="FFC00000"/>
        <rFont val="Arial Narrow"/>
        <family val="2"/>
      </rPr>
      <t xml:space="preserve"> </t>
    </r>
    <r>
      <rPr>
        <sz val="10"/>
        <rFont val="Arial Narrow"/>
        <family val="2"/>
      </rPr>
      <t xml:space="preserve">| </t>
    </r>
    <r>
      <rPr>
        <sz val="8"/>
        <color rgb="FFC00000"/>
        <rFont val="Arial Narrow"/>
        <family val="2"/>
      </rPr>
      <t>vegetarian</t>
    </r>
    <r>
      <rPr>
        <sz val="8"/>
        <rFont val="Arial Narrow"/>
        <family val="2"/>
      </rPr>
      <t xml:space="preserve"> I</t>
    </r>
    <r>
      <rPr>
        <sz val="8"/>
        <color rgb="FF008000"/>
        <rFont val="Arial Narrow"/>
        <family val="2"/>
      </rPr>
      <t xml:space="preserve"> </t>
    </r>
    <r>
      <rPr>
        <b/>
        <sz val="8"/>
        <color rgb="FF008000"/>
        <rFont val="Arial Narrow"/>
        <family val="2"/>
      </rPr>
      <t>C G</t>
    </r>
  </si>
  <si>
    <r>
      <t>Creamy vanilla curd with cherry ragout |</t>
    </r>
    <r>
      <rPr>
        <sz val="10"/>
        <color rgb="FFC00000"/>
        <rFont val="Arial Narrow"/>
        <family val="2"/>
      </rPr>
      <t xml:space="preserve"> </t>
    </r>
    <r>
      <rPr>
        <sz val="8"/>
        <color rgb="FFC00000"/>
        <rFont val="Arial Narrow"/>
        <family val="2"/>
      </rPr>
      <t>vegetarian</t>
    </r>
    <r>
      <rPr>
        <sz val="10"/>
        <color theme="1" tint="0.249977111117893"/>
        <rFont val="Arial Narrow"/>
        <family val="2"/>
      </rPr>
      <t xml:space="preserve"> I </t>
    </r>
    <r>
      <rPr>
        <b/>
        <sz val="8"/>
        <color rgb="FF008000"/>
        <rFont val="Arial Narrow"/>
        <family val="2"/>
      </rPr>
      <t>G</t>
    </r>
  </si>
  <si>
    <r>
      <t>Coffee cream with ladyfingers and vanilla sauce |</t>
    </r>
    <r>
      <rPr>
        <sz val="10"/>
        <color rgb="FFC00000"/>
        <rFont val="Arial Narrow"/>
        <family val="2"/>
      </rPr>
      <t xml:space="preserve"> </t>
    </r>
    <r>
      <rPr>
        <sz val="8"/>
        <color rgb="FFC00000"/>
        <rFont val="Arial Narrow"/>
        <family val="2"/>
      </rPr>
      <t>vegetarian</t>
    </r>
    <r>
      <rPr>
        <sz val="10"/>
        <rFont val="Arial Narrow"/>
        <family val="2"/>
      </rPr>
      <t xml:space="preserve"> I</t>
    </r>
    <r>
      <rPr>
        <sz val="8"/>
        <color rgb="FFC00000"/>
        <rFont val="Arial Narrow"/>
        <family val="2"/>
      </rPr>
      <t xml:space="preserve"> </t>
    </r>
    <r>
      <rPr>
        <b/>
        <sz val="8"/>
        <color rgb="FF008000"/>
        <rFont val="Arial Narrow"/>
        <family val="2"/>
      </rPr>
      <t>A C G</t>
    </r>
  </si>
  <si>
    <r>
      <t xml:space="preserve">Coconut rice pudding with preserved cherries | </t>
    </r>
    <r>
      <rPr>
        <sz val="8"/>
        <color rgb="FFC00000"/>
        <rFont val="Arial Narrow"/>
        <family val="2"/>
      </rPr>
      <t xml:space="preserve">vegan </t>
    </r>
    <r>
      <rPr>
        <sz val="10"/>
        <rFont val="Arial Narrow"/>
        <family val="2"/>
      </rPr>
      <t>I</t>
    </r>
    <r>
      <rPr>
        <b/>
        <sz val="8"/>
        <color rgb="FF008000"/>
        <rFont val="Arial Narrow"/>
        <family val="2"/>
      </rPr>
      <t xml:space="preserve"> G </t>
    </r>
  </si>
  <si>
    <r>
      <t>Panna Cotta with caramel sauce |</t>
    </r>
    <r>
      <rPr>
        <sz val="8"/>
        <color theme="1" tint="0.249977111117893"/>
        <rFont val="Arial Narrow"/>
        <family val="2"/>
      </rPr>
      <t xml:space="preserve"> </t>
    </r>
    <r>
      <rPr>
        <sz val="8"/>
        <color rgb="FFC00000"/>
        <rFont val="Arial Narrow"/>
        <family val="2"/>
      </rPr>
      <t>vegetarian</t>
    </r>
    <r>
      <rPr>
        <sz val="10"/>
        <rFont val="Arial Narrow"/>
        <family val="2"/>
      </rPr>
      <t xml:space="preserve"> I </t>
    </r>
    <r>
      <rPr>
        <b/>
        <sz val="8"/>
        <color rgb="FF008000"/>
        <rFont val="Arial Narrow"/>
        <family val="2"/>
      </rPr>
      <t>G C</t>
    </r>
  </si>
  <si>
    <r>
      <t>Tomato cream soup |</t>
    </r>
    <r>
      <rPr>
        <sz val="8"/>
        <color rgb="FFC00000"/>
        <rFont val="Arial Narrow"/>
        <family val="2"/>
      </rPr>
      <t xml:space="preserve"> vegetarian</t>
    </r>
    <r>
      <rPr>
        <sz val="10"/>
        <rFont val="Arial Narrow"/>
        <family val="2"/>
      </rPr>
      <t xml:space="preserve"> I </t>
    </r>
    <r>
      <rPr>
        <b/>
        <sz val="8"/>
        <color rgb="FF008000"/>
        <rFont val="Arial Narrow"/>
        <family val="2"/>
      </rPr>
      <t>G</t>
    </r>
  </si>
  <si>
    <r>
      <t xml:space="preserve">Carrot ginger soup | </t>
    </r>
    <r>
      <rPr>
        <sz val="8"/>
        <color rgb="FFC00000"/>
        <rFont val="Arial Narrow"/>
        <family val="2"/>
      </rPr>
      <t>vegetarian</t>
    </r>
    <r>
      <rPr>
        <sz val="10"/>
        <color theme="1" tint="0.249977111117893"/>
        <rFont val="Arial Narrow"/>
        <family val="2"/>
      </rPr>
      <t xml:space="preserve"> I </t>
    </r>
    <r>
      <rPr>
        <b/>
        <sz val="8"/>
        <color rgb="FF008000"/>
        <rFont val="Arial Narrow"/>
        <family val="2"/>
      </rPr>
      <t>G</t>
    </r>
  </si>
  <si>
    <r>
      <t xml:space="preserve">Curry cream soup with vegetables and coconut milk | </t>
    </r>
    <r>
      <rPr>
        <sz val="8"/>
        <color rgb="FFC00000"/>
        <rFont val="Arial Narrow"/>
        <family val="2"/>
      </rPr>
      <t>vegan</t>
    </r>
    <r>
      <rPr>
        <sz val="10"/>
        <rFont val="Arial Narrow"/>
        <family val="2"/>
      </rPr>
      <t xml:space="preserve"> I </t>
    </r>
    <r>
      <rPr>
        <b/>
        <sz val="8"/>
        <color rgb="FF008000"/>
        <rFont val="Arial Narrow"/>
        <family val="2"/>
      </rPr>
      <t>I F K E</t>
    </r>
  </si>
  <si>
    <r>
      <t xml:space="preserve">Potato soup | </t>
    </r>
    <r>
      <rPr>
        <sz val="10"/>
        <color rgb="FFC00000"/>
        <rFont val="Arial Narrow"/>
        <family val="2"/>
      </rPr>
      <t>sliced sausages aside</t>
    </r>
    <r>
      <rPr>
        <sz val="10"/>
        <color theme="1" tint="0.249977111117893"/>
        <rFont val="Arial Narrow"/>
        <family val="2"/>
      </rPr>
      <t xml:space="preserve"> I</t>
    </r>
    <r>
      <rPr>
        <sz val="8"/>
        <color rgb="FFC00000"/>
        <rFont val="Arial Narrow"/>
        <family val="2"/>
      </rPr>
      <t xml:space="preserve"> also vegetarian</t>
    </r>
    <r>
      <rPr>
        <sz val="10"/>
        <rFont val="Arial Narrow"/>
        <family val="2"/>
      </rPr>
      <t xml:space="preserve"> I</t>
    </r>
    <r>
      <rPr>
        <sz val="8"/>
        <color rgb="FFC00000"/>
        <rFont val="Arial Narrow"/>
        <family val="2"/>
      </rPr>
      <t xml:space="preserve"> </t>
    </r>
    <r>
      <rPr>
        <b/>
        <sz val="8"/>
        <color rgb="FF008000"/>
        <rFont val="Arial Narrow"/>
        <family val="2"/>
      </rPr>
      <t xml:space="preserve">A G J I </t>
    </r>
  </si>
  <si>
    <r>
      <t xml:space="preserve">Beef broth with pancake strips I </t>
    </r>
    <r>
      <rPr>
        <b/>
        <sz val="8"/>
        <color rgb="FF008000"/>
        <rFont val="Arial Narrow"/>
        <family val="2"/>
      </rPr>
      <t>A I C G</t>
    </r>
  </si>
  <si>
    <r>
      <t xml:space="preserve">Chicken broth with noodles and colorful vegetables I </t>
    </r>
    <r>
      <rPr>
        <b/>
        <sz val="8"/>
        <color rgb="FF008000"/>
        <rFont val="Arial Narrow"/>
        <family val="2"/>
      </rPr>
      <t xml:space="preserve">A I C </t>
    </r>
  </si>
  <si>
    <r>
      <t xml:space="preserve">Gulash soup I </t>
    </r>
    <r>
      <rPr>
        <b/>
        <sz val="8"/>
        <color rgb="FF008000"/>
        <rFont val="Arial Narrow"/>
        <family val="2"/>
      </rPr>
      <t xml:space="preserve">I A J </t>
    </r>
  </si>
  <si>
    <r>
      <rPr>
        <sz val="10"/>
        <color theme="1" tint="0.14999847407452621"/>
        <rFont val="Arial Narrow"/>
        <family val="2"/>
      </rPr>
      <t>Feta cheese in grain breading with herb dip I</t>
    </r>
    <r>
      <rPr>
        <sz val="8"/>
        <rFont val="Arial Narrow"/>
        <family val="2"/>
      </rPr>
      <t xml:space="preserve"> </t>
    </r>
    <r>
      <rPr>
        <sz val="8"/>
        <color rgb="FFC00000"/>
        <rFont val="Arial Narrow"/>
        <family val="2"/>
      </rPr>
      <t>vegetarian</t>
    </r>
    <r>
      <rPr>
        <sz val="8"/>
        <rFont val="Arial Narrow"/>
        <family val="2"/>
      </rPr>
      <t xml:space="preserve"> </t>
    </r>
    <r>
      <rPr>
        <sz val="10"/>
        <rFont val="Arial Narrow"/>
        <family val="2"/>
      </rPr>
      <t xml:space="preserve">I </t>
    </r>
    <r>
      <rPr>
        <b/>
        <sz val="8"/>
        <color rgb="FF008000"/>
        <rFont val="Arial Narrow"/>
        <family val="2"/>
      </rPr>
      <t>A G E H K C</t>
    </r>
  </si>
  <si>
    <r>
      <t xml:space="preserve">Turkey and vegetable curry with fragrant rice I </t>
    </r>
    <r>
      <rPr>
        <b/>
        <sz val="8"/>
        <color rgb="FF008000"/>
        <rFont val="Arial Narrow"/>
        <family val="2"/>
      </rPr>
      <t>G K F E</t>
    </r>
  </si>
  <si>
    <r>
      <t xml:space="preserve">Canapé I | </t>
    </r>
    <r>
      <rPr>
        <sz val="10"/>
        <color rgb="FFC00000"/>
        <rFont val="Arial Narrow"/>
        <family val="2"/>
      </rPr>
      <t xml:space="preserve">ham, salami or cheese </t>
    </r>
    <r>
      <rPr>
        <sz val="10"/>
        <color theme="1" tint="0.249977111117893"/>
        <rFont val="Arial Narrow"/>
        <family val="2"/>
      </rPr>
      <t xml:space="preserve">I </t>
    </r>
    <r>
      <rPr>
        <b/>
        <sz val="8"/>
        <color rgb="FF008000"/>
        <rFont val="Arial Narrow"/>
        <family val="2"/>
      </rPr>
      <t xml:space="preserve">A G J I F H </t>
    </r>
  </si>
  <si>
    <r>
      <t xml:space="preserve">Canapé II | </t>
    </r>
    <r>
      <rPr>
        <sz val="10"/>
        <color rgb="FFC00000"/>
        <rFont val="Arial Narrow"/>
        <family val="2"/>
      </rPr>
      <t>smoked salmon, marinated salmon or smoked trout fillet</t>
    </r>
    <r>
      <rPr>
        <sz val="10"/>
        <color theme="1" tint="0.249977111117893"/>
        <rFont val="Arial Narrow"/>
        <family val="2"/>
      </rPr>
      <t xml:space="preserve"> I </t>
    </r>
    <r>
      <rPr>
        <b/>
        <sz val="8"/>
        <color rgb="FF008000"/>
        <rFont val="Arial Narrow"/>
        <family val="2"/>
      </rPr>
      <t xml:space="preserve">A D G F </t>
    </r>
  </si>
  <si>
    <r>
      <t xml:space="preserve">Canapé III | </t>
    </r>
    <r>
      <rPr>
        <sz val="10"/>
        <color rgb="FFC00000"/>
        <rFont val="Arial Narrow"/>
        <family val="2"/>
      </rPr>
      <t xml:space="preserve">vegetarian cream cheese or hard cheese </t>
    </r>
    <r>
      <rPr>
        <sz val="8"/>
        <color rgb="FFC00000"/>
        <rFont val="Arial Narrow"/>
        <family val="2"/>
      </rPr>
      <t>vegetarian</t>
    </r>
    <r>
      <rPr>
        <sz val="10"/>
        <color theme="1" tint="0.249977111117893"/>
        <rFont val="Arial Narrow"/>
        <family val="2"/>
      </rPr>
      <t xml:space="preserve"> I </t>
    </r>
    <r>
      <rPr>
        <b/>
        <sz val="8"/>
        <color rgb="FF008000"/>
        <rFont val="Arial Narrow"/>
        <family val="2"/>
      </rPr>
      <t>A G F</t>
    </r>
  </si>
  <si>
    <r>
      <t xml:space="preserve">Canapé IV | </t>
    </r>
    <r>
      <rPr>
        <sz val="10"/>
        <color rgb="FFC00000"/>
        <rFont val="Arial Narrow"/>
        <family val="2"/>
      </rPr>
      <t xml:space="preserve">vegan spreads or vegetables </t>
    </r>
    <r>
      <rPr>
        <sz val="8"/>
        <color rgb="FFC00000"/>
        <rFont val="Arial Narrow"/>
        <family val="2"/>
      </rPr>
      <t xml:space="preserve">vegan </t>
    </r>
    <r>
      <rPr>
        <sz val="10"/>
        <color theme="1" tint="0.249977111117893"/>
        <rFont val="Arial Narrow"/>
        <family val="2"/>
      </rPr>
      <t xml:space="preserve">I </t>
    </r>
    <r>
      <rPr>
        <b/>
        <sz val="8"/>
        <color rgb="FF008000"/>
        <rFont val="Arial Narrow"/>
        <family val="2"/>
      </rPr>
      <t xml:space="preserve">A F </t>
    </r>
  </si>
  <si>
    <r>
      <t xml:space="preserve">Mini grain bread cuts I | </t>
    </r>
    <r>
      <rPr>
        <sz val="10"/>
        <color rgb="FFC00000"/>
        <rFont val="Arial Narrow"/>
        <family val="2"/>
      </rPr>
      <t>ham, salami or cheese</t>
    </r>
    <r>
      <rPr>
        <sz val="10"/>
        <color theme="1" tint="0.249977111117893"/>
        <rFont val="Arial Narrow"/>
        <family val="2"/>
      </rPr>
      <t xml:space="preserve"> I </t>
    </r>
    <r>
      <rPr>
        <b/>
        <sz val="8"/>
        <color rgb="FF008000"/>
        <rFont val="Arial Narrow"/>
        <family val="2"/>
      </rPr>
      <t>A G J I F H K</t>
    </r>
  </si>
  <si>
    <r>
      <t xml:space="preserve">Mini grain bread cuts II | </t>
    </r>
    <r>
      <rPr>
        <sz val="10"/>
        <color rgb="FFC00000"/>
        <rFont val="Arial Narrow"/>
        <family val="2"/>
      </rPr>
      <t>smoked salmon, marinated salmon or 
smoked trout fillet</t>
    </r>
    <r>
      <rPr>
        <sz val="10"/>
        <color theme="1" tint="0.249977111117893"/>
        <rFont val="Arial Narrow"/>
        <family val="2"/>
      </rPr>
      <t xml:space="preserve">  I </t>
    </r>
    <r>
      <rPr>
        <b/>
        <sz val="8"/>
        <color rgb="FF008000"/>
        <rFont val="Arial Narrow"/>
        <family val="2"/>
      </rPr>
      <t xml:space="preserve">A D G F H K F </t>
    </r>
  </si>
  <si>
    <r>
      <t>Mini grain bread cuts III |</t>
    </r>
    <r>
      <rPr>
        <sz val="10"/>
        <color rgb="FFC00000"/>
        <rFont val="Arial Narrow"/>
        <family val="2"/>
      </rPr>
      <t xml:space="preserve"> vegetarian cream cheese or hard cheese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A G H K F I</t>
    </r>
  </si>
  <si>
    <r>
      <t xml:space="preserve">Mini grain bread cuts IV | </t>
    </r>
    <r>
      <rPr>
        <sz val="10"/>
        <color rgb="FFC00000"/>
        <rFont val="Arial Narrow"/>
        <family val="2"/>
      </rPr>
      <t xml:space="preserve">vegan spreads or vegetables </t>
    </r>
    <r>
      <rPr>
        <sz val="8"/>
        <color rgb="FFC00000"/>
        <rFont val="Arial Narrow"/>
        <family val="2"/>
      </rPr>
      <t>vegan</t>
    </r>
    <r>
      <rPr>
        <sz val="10"/>
        <color theme="1" tint="0.249977111117893"/>
        <rFont val="Arial Narrow"/>
        <family val="2"/>
      </rPr>
      <t xml:space="preserve"> I </t>
    </r>
    <r>
      <rPr>
        <b/>
        <sz val="8"/>
        <color rgb="FF008000"/>
        <rFont val="Arial Narrow"/>
        <family val="2"/>
      </rPr>
      <t>A H K F I</t>
    </r>
  </si>
  <si>
    <r>
      <t xml:space="preserve">Half a roll I | </t>
    </r>
    <r>
      <rPr>
        <sz val="10"/>
        <color rgb="FFC00000"/>
        <rFont val="Arial Narrow"/>
        <family val="2"/>
      </rPr>
      <t>ham, salami or cheese</t>
    </r>
    <r>
      <rPr>
        <sz val="10"/>
        <color theme="1" tint="0.249977111117893"/>
        <rFont val="Arial Narrow"/>
        <family val="2"/>
      </rPr>
      <t xml:space="preserve"> I </t>
    </r>
    <r>
      <rPr>
        <b/>
        <sz val="8"/>
        <color rgb="FF008000"/>
        <rFont val="Arial Narrow"/>
        <family val="2"/>
      </rPr>
      <t>A G J I F</t>
    </r>
  </si>
  <si>
    <r>
      <t>Half a roll II |</t>
    </r>
    <r>
      <rPr>
        <sz val="10"/>
        <color rgb="FFC00000"/>
        <rFont val="Arial Narrow"/>
        <family val="2"/>
      </rPr>
      <t xml:space="preserve"> smoked salmon, pickled salmon or trout fillets</t>
    </r>
    <r>
      <rPr>
        <sz val="10"/>
        <color theme="1" tint="0.249977111117893"/>
        <rFont val="Arial Narrow"/>
        <family val="2"/>
      </rPr>
      <t xml:space="preserve"> I </t>
    </r>
    <r>
      <rPr>
        <b/>
        <sz val="8"/>
        <color rgb="FF008000"/>
        <rFont val="Arial Narrow"/>
        <family val="2"/>
      </rPr>
      <t xml:space="preserve">A D G F </t>
    </r>
  </si>
  <si>
    <r>
      <t xml:space="preserve">Half a roll III | </t>
    </r>
    <r>
      <rPr>
        <sz val="10"/>
        <color rgb="FFC00000"/>
        <rFont val="Arial Narrow"/>
        <family val="2"/>
      </rPr>
      <t xml:space="preserve">vegetarian cream cheese or semi-hard cheese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F </t>
    </r>
  </si>
  <si>
    <r>
      <t xml:space="preserve">Half a roll IV | </t>
    </r>
    <r>
      <rPr>
        <sz val="10"/>
        <color rgb="FFC00000"/>
        <rFont val="Arial Narrow"/>
        <family val="2"/>
      </rPr>
      <t xml:space="preserve">vegan spreads or vegetables </t>
    </r>
    <r>
      <rPr>
        <sz val="8"/>
        <color rgb="FFC00000"/>
        <rFont val="Arial Narrow"/>
        <family val="2"/>
      </rPr>
      <t>vegan</t>
    </r>
    <r>
      <rPr>
        <sz val="10"/>
        <color theme="1" tint="0.249977111117893"/>
        <rFont val="Arial Narrow"/>
        <family val="2"/>
      </rPr>
      <t xml:space="preserve"> I</t>
    </r>
    <r>
      <rPr>
        <b/>
        <sz val="8"/>
        <color rgb="FF008000"/>
        <rFont val="Arial Narrow"/>
        <family val="2"/>
      </rPr>
      <t xml:space="preserve"> A J  F I</t>
    </r>
  </si>
  <si>
    <r>
      <t xml:space="preserve">Half full grain roll I | </t>
    </r>
    <r>
      <rPr>
        <sz val="10"/>
        <color rgb="FFC00000"/>
        <rFont val="Arial Narrow"/>
        <family val="2"/>
      </rPr>
      <t>ham, salami or cheese</t>
    </r>
    <r>
      <rPr>
        <sz val="10"/>
        <color theme="1" tint="0.249977111117893"/>
        <rFont val="Arial Narrow"/>
        <family val="2"/>
      </rPr>
      <t xml:space="preserve"> I </t>
    </r>
    <r>
      <rPr>
        <b/>
        <sz val="8"/>
        <color rgb="FF008000"/>
        <rFont val="Arial Narrow"/>
        <family val="2"/>
      </rPr>
      <t xml:space="preserve">A G J I F H K </t>
    </r>
  </si>
  <si>
    <r>
      <t xml:space="preserve">Half full grain roll II | </t>
    </r>
    <r>
      <rPr>
        <sz val="10"/>
        <color rgb="FFC00000"/>
        <rFont val="Arial Narrow"/>
        <family val="2"/>
      </rPr>
      <t>smoked salmon, pickled salmon or trout fillets</t>
    </r>
    <r>
      <rPr>
        <sz val="10"/>
        <color theme="1" tint="0.249977111117893"/>
        <rFont val="Arial Narrow"/>
        <family val="2"/>
      </rPr>
      <t xml:space="preserve"> I </t>
    </r>
    <r>
      <rPr>
        <b/>
        <sz val="8"/>
        <color rgb="FF008000"/>
        <rFont val="Arial Narrow"/>
        <family val="2"/>
      </rPr>
      <t xml:space="preserve">A D G H K F I </t>
    </r>
  </si>
  <si>
    <r>
      <t>Half full grain roll III |</t>
    </r>
    <r>
      <rPr>
        <sz val="10"/>
        <color rgb="FFC00000"/>
        <rFont val="Arial Narrow"/>
        <family val="2"/>
      </rPr>
      <t xml:space="preserve"> vegetarian cream cheese creams or 
semi-hard cheese</t>
    </r>
    <r>
      <rPr>
        <sz val="8"/>
        <color rgb="FFC00000"/>
        <rFont val="Arial Narrow"/>
        <family val="2"/>
      </rPr>
      <t xml:space="preserve"> vegetarian</t>
    </r>
    <r>
      <rPr>
        <sz val="10"/>
        <color theme="1" tint="0.249977111117893"/>
        <rFont val="Arial Narrow"/>
        <family val="2"/>
      </rPr>
      <t xml:space="preserve">  I </t>
    </r>
    <r>
      <rPr>
        <b/>
        <sz val="8"/>
        <color rgb="FF008000"/>
        <rFont val="Arial Narrow"/>
        <family val="2"/>
      </rPr>
      <t xml:space="preserve">A G H K F I </t>
    </r>
  </si>
  <si>
    <r>
      <t>Half full grain roll IV |</t>
    </r>
    <r>
      <rPr>
        <sz val="10"/>
        <color rgb="FFC00000"/>
        <rFont val="Arial Narrow"/>
        <family val="2"/>
      </rPr>
      <t xml:space="preserve"> vegan spreads or vegetables </t>
    </r>
    <r>
      <rPr>
        <sz val="8"/>
        <color rgb="FFC00000"/>
        <rFont val="Arial Narrow"/>
        <family val="2"/>
      </rPr>
      <t>vegan</t>
    </r>
    <r>
      <rPr>
        <sz val="10"/>
        <color theme="1" tint="0.249977111117893"/>
        <rFont val="Arial Narrow"/>
        <family val="2"/>
      </rPr>
      <t xml:space="preserve"> I </t>
    </r>
    <r>
      <rPr>
        <b/>
        <sz val="8"/>
        <color rgb="FF008000"/>
        <rFont val="Arial Narrow"/>
        <family val="2"/>
      </rPr>
      <t xml:space="preserve">A G H K F </t>
    </r>
  </si>
  <si>
    <r>
      <t xml:space="preserve">Baguette roll with lid I | </t>
    </r>
    <r>
      <rPr>
        <sz val="10"/>
        <color rgb="FFC00000"/>
        <rFont val="Arial Narrow"/>
        <family val="2"/>
      </rPr>
      <t xml:space="preserve">ham, salami, cheese, tomato-mozzarella </t>
    </r>
    <r>
      <rPr>
        <sz val="10"/>
        <color theme="1" tint="0.249977111117893"/>
        <rFont val="Arial Narrow"/>
        <family val="2"/>
      </rPr>
      <t xml:space="preserve">I </t>
    </r>
    <r>
      <rPr>
        <b/>
        <sz val="8"/>
        <color rgb="FF008000"/>
        <rFont val="Arial Narrow"/>
        <family val="2"/>
      </rPr>
      <t xml:space="preserve">A G J I F K </t>
    </r>
  </si>
  <si>
    <r>
      <t>Baguette roll Iwith lid III |</t>
    </r>
    <r>
      <rPr>
        <sz val="10"/>
        <color rgb="FFC00000"/>
        <rFont val="Arial Narrow"/>
        <family val="2"/>
      </rPr>
      <t xml:space="preserve">cream cheese creams / semi-hard cheese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H K F </t>
    </r>
  </si>
  <si>
    <r>
      <t xml:space="preserve">Full grain baguette roll with lid I | </t>
    </r>
    <r>
      <rPr>
        <sz val="10"/>
        <color rgb="FFC00000"/>
        <rFont val="Arial Narrow"/>
        <family val="2"/>
      </rPr>
      <t xml:space="preserve">ham, salami, cheese, tomato-mozzarella </t>
    </r>
    <r>
      <rPr>
        <sz val="10"/>
        <color theme="1" tint="0.249977111117893"/>
        <rFont val="Arial Narrow"/>
        <family val="2"/>
      </rPr>
      <t xml:space="preserve">I </t>
    </r>
    <r>
      <rPr>
        <b/>
        <sz val="8"/>
        <color rgb="FF008000"/>
        <rFont val="Arial Narrow"/>
        <family val="2"/>
      </rPr>
      <t>A G F H K J I</t>
    </r>
  </si>
  <si>
    <r>
      <t xml:space="preserve">Full grain baguette roll with lid III | </t>
    </r>
    <r>
      <rPr>
        <sz val="10"/>
        <color rgb="FFC00000"/>
        <rFont val="Arial Narrow"/>
        <family val="2"/>
      </rPr>
      <t>cream cheese creams
or semi-hard cheese</t>
    </r>
    <r>
      <rPr>
        <sz val="8"/>
        <color rgb="FFC00000"/>
        <rFont val="Arial Narrow"/>
        <family val="2"/>
      </rPr>
      <t xml:space="preserve"> vegetarian</t>
    </r>
    <r>
      <rPr>
        <sz val="8"/>
        <rFont val="Arial Narrow"/>
        <family val="2"/>
      </rPr>
      <t xml:space="preserve"> </t>
    </r>
    <r>
      <rPr>
        <sz val="10"/>
        <rFont val="Arial Narrow"/>
        <family val="2"/>
      </rPr>
      <t>I</t>
    </r>
    <r>
      <rPr>
        <sz val="8"/>
        <rFont val="Arial Narrow"/>
        <family val="2"/>
      </rPr>
      <t xml:space="preserve"> </t>
    </r>
    <r>
      <rPr>
        <b/>
        <sz val="8"/>
        <color rgb="FF008000"/>
        <rFont val="Arial Narrow"/>
        <family val="2"/>
      </rPr>
      <t xml:space="preserve">A G F H K </t>
    </r>
  </si>
  <si>
    <r>
      <t xml:space="preserve">Ciabatta roll with lid I | </t>
    </r>
    <r>
      <rPr>
        <sz val="10"/>
        <color rgb="FFC00000"/>
        <rFont val="Arial Narrow"/>
        <family val="2"/>
      </rPr>
      <t>ham, salami, cheese, tomato-mozzarella</t>
    </r>
    <r>
      <rPr>
        <sz val="10"/>
        <color theme="1" tint="0.249977111117893"/>
        <rFont val="Arial Narrow"/>
        <family val="2"/>
      </rPr>
      <t xml:space="preserve"> I </t>
    </r>
    <r>
      <rPr>
        <b/>
        <sz val="8"/>
        <color rgb="FF008000"/>
        <rFont val="Arial Narrow"/>
        <family val="2"/>
      </rPr>
      <t>A G J K F I</t>
    </r>
  </si>
  <si>
    <r>
      <t xml:space="preserve">Ciabatta roll with lid III | </t>
    </r>
    <r>
      <rPr>
        <sz val="10"/>
        <color rgb="FFC00000"/>
        <rFont val="Arial Narrow"/>
        <family val="2"/>
      </rPr>
      <t xml:space="preserve">cream cheese creams / semi-hard cheese </t>
    </r>
    <r>
      <rPr>
        <sz val="8"/>
        <color rgb="FFC00000"/>
        <rFont val="Arial Narrow"/>
        <family val="2"/>
      </rPr>
      <t>vegetarian</t>
    </r>
    <r>
      <rPr>
        <sz val="10"/>
        <color theme="1" tint="0.249977111117893"/>
        <rFont val="Arial Narrow"/>
        <family val="2"/>
      </rPr>
      <t xml:space="preserve"> I </t>
    </r>
    <r>
      <rPr>
        <b/>
        <sz val="8"/>
        <color rgb="FF008000"/>
        <rFont val="Arial Narrow"/>
        <family val="2"/>
      </rPr>
      <t>A G F K</t>
    </r>
  </si>
  <si>
    <r>
      <t>Bruschetta with antipasti vegetables |</t>
    </r>
    <r>
      <rPr>
        <sz val="10"/>
        <color rgb="FFC00000"/>
        <rFont val="Arial Narrow"/>
        <family val="2"/>
      </rPr>
      <t xml:space="preserve"> </t>
    </r>
    <r>
      <rPr>
        <sz val="8"/>
        <color rgb="FFC00000"/>
        <rFont val="Arial Narrow"/>
        <family val="2"/>
      </rPr>
      <t>vegan</t>
    </r>
    <r>
      <rPr>
        <sz val="8"/>
        <color theme="1" tint="0.249977111117893"/>
        <rFont val="Arial Narrow"/>
        <family val="2"/>
      </rPr>
      <t xml:space="preserve"> </t>
    </r>
    <r>
      <rPr>
        <sz val="10"/>
        <color theme="1" tint="0.249977111117893"/>
        <rFont val="Arial Narrow"/>
        <family val="2"/>
      </rPr>
      <t xml:space="preserve">I </t>
    </r>
    <r>
      <rPr>
        <b/>
        <sz val="8"/>
        <color rgb="FF008000"/>
        <rFont val="Arial Narrow"/>
        <family val="2"/>
      </rPr>
      <t>A  K</t>
    </r>
  </si>
  <si>
    <r>
      <t xml:space="preserve">Bruschetta with mushroom ragout and herbs | </t>
    </r>
    <r>
      <rPr>
        <sz val="8"/>
        <color rgb="FFC00000"/>
        <rFont val="Arial Narrow"/>
        <family val="2"/>
      </rPr>
      <t>vegan</t>
    </r>
    <r>
      <rPr>
        <sz val="8"/>
        <color theme="1" tint="0.249977111117893"/>
        <rFont val="Arial Narrow"/>
        <family val="2"/>
      </rPr>
      <t xml:space="preserve"> </t>
    </r>
    <r>
      <rPr>
        <sz val="10"/>
        <color theme="1" tint="0.249977111117893"/>
        <rFont val="Arial Narrow"/>
        <family val="2"/>
      </rPr>
      <t xml:space="preserve">I </t>
    </r>
    <r>
      <rPr>
        <b/>
        <sz val="8"/>
        <color rgb="FF008000"/>
        <rFont val="Arial Narrow"/>
        <family val="2"/>
      </rPr>
      <t>A  K</t>
    </r>
  </si>
  <si>
    <r>
      <t xml:space="preserve">Bruschetta with salmon, diced tomatoes and herbs I </t>
    </r>
    <r>
      <rPr>
        <b/>
        <sz val="8"/>
        <color rgb="FF008000"/>
        <rFont val="Arial Narrow"/>
        <family val="2"/>
      </rPr>
      <t>A D G K</t>
    </r>
  </si>
  <si>
    <r>
      <t>Stürzer's bavarian cheese cream on full grain bread slices |</t>
    </r>
    <r>
      <rPr>
        <sz val="10"/>
        <color rgb="FFC00000"/>
        <rFont val="Arial Narrow"/>
        <family val="2"/>
      </rPr>
      <t xml:space="preserve"> </t>
    </r>
    <r>
      <rPr>
        <sz val="8"/>
        <color rgb="FFC00000"/>
        <rFont val="Arial Narrow"/>
        <family val="2"/>
      </rPr>
      <t xml:space="preserve">vegetarian </t>
    </r>
    <r>
      <rPr>
        <sz val="10"/>
        <color theme="1" tint="0.249977111117893"/>
        <rFont val="Arial Narrow"/>
        <family val="2"/>
      </rPr>
      <t xml:space="preserve">I </t>
    </r>
    <r>
      <rPr>
        <b/>
        <sz val="8"/>
        <color rgb="FF008000"/>
        <rFont val="Arial Narrow"/>
        <family val="2"/>
      </rPr>
      <t xml:space="preserve">A G H K </t>
    </r>
  </si>
  <si>
    <r>
      <t xml:space="preserve">Pretzel, buttered | </t>
    </r>
    <r>
      <rPr>
        <sz val="8"/>
        <color rgb="FFC00000"/>
        <rFont val="Arial Narrow"/>
        <family val="2"/>
      </rPr>
      <t>vegetarian</t>
    </r>
    <r>
      <rPr>
        <sz val="10"/>
        <rFont val="Arial Narrow"/>
        <family val="2"/>
      </rPr>
      <t xml:space="preserve"> I </t>
    </r>
    <r>
      <rPr>
        <b/>
        <sz val="8"/>
        <color rgb="FF008000"/>
        <rFont val="Arial Narrow"/>
        <family val="2"/>
      </rPr>
      <t>A G</t>
    </r>
  </si>
  <si>
    <r>
      <t xml:space="preserve">Mini Tramezzino I | </t>
    </r>
    <r>
      <rPr>
        <sz val="10"/>
        <color rgb="FFC00000"/>
        <rFont val="Arial Narrow"/>
        <family val="2"/>
      </rPr>
      <t>with ham and cheese</t>
    </r>
    <r>
      <rPr>
        <sz val="10"/>
        <color theme="1" tint="0.249977111117893"/>
        <rFont val="Arial Narrow"/>
        <family val="2"/>
      </rPr>
      <t xml:space="preserve"> I </t>
    </r>
    <r>
      <rPr>
        <b/>
        <sz val="8"/>
        <color rgb="FF008000"/>
        <rFont val="Arial Narrow"/>
        <family val="2"/>
      </rPr>
      <t>A G J  I</t>
    </r>
  </si>
  <si>
    <r>
      <t xml:space="preserve">Pretzel sticks, buttered | </t>
    </r>
    <r>
      <rPr>
        <sz val="8"/>
        <color rgb="FFC00000"/>
        <rFont val="Arial Narrow"/>
        <family val="2"/>
      </rPr>
      <t>vegetarian</t>
    </r>
    <r>
      <rPr>
        <sz val="8"/>
        <color theme="1" tint="0.249977111117893"/>
        <rFont val="Arial Narrow"/>
        <family val="2"/>
      </rPr>
      <t xml:space="preserve"> I</t>
    </r>
    <r>
      <rPr>
        <sz val="10"/>
        <color theme="1" tint="0.249977111117893"/>
        <rFont val="Arial Narrow"/>
        <family val="2"/>
      </rPr>
      <t xml:space="preserve"> </t>
    </r>
    <r>
      <rPr>
        <b/>
        <sz val="8"/>
        <color rgb="FF008000"/>
        <rFont val="Arial Narrow"/>
        <family val="2"/>
      </rPr>
      <t>A G</t>
    </r>
  </si>
  <si>
    <r>
      <t xml:space="preserve">Mini-Tramezzino II | </t>
    </r>
    <r>
      <rPr>
        <sz val="10"/>
        <color rgb="FFC00000"/>
        <rFont val="Arial Narrow"/>
        <family val="2"/>
      </rPr>
      <t>salmon and cream horseradish / tuna and mayonnaise</t>
    </r>
    <r>
      <rPr>
        <sz val="10"/>
        <color theme="1" tint="0.249977111117893"/>
        <rFont val="Arial Narrow"/>
        <family val="2"/>
      </rPr>
      <t xml:space="preserve"> I</t>
    </r>
    <r>
      <rPr>
        <b/>
        <sz val="8"/>
        <color rgb="FF008000"/>
        <rFont val="Arial Narrow"/>
        <family val="2"/>
      </rPr>
      <t xml:space="preserve"> A D G </t>
    </r>
  </si>
  <si>
    <r>
      <t xml:space="preserve">Mini-Tramezzino III | </t>
    </r>
    <r>
      <rPr>
        <sz val="10"/>
        <color rgb="FFC00000"/>
        <rFont val="Arial Narrow"/>
        <family val="2"/>
      </rPr>
      <t xml:space="preserve">vegetarian cream, cheese creams, semi-hard cheese </t>
    </r>
    <r>
      <rPr>
        <sz val="8"/>
        <color rgb="FFC00000"/>
        <rFont val="Arial Narrow"/>
        <family val="2"/>
      </rPr>
      <t xml:space="preserve">vegetarian </t>
    </r>
    <r>
      <rPr>
        <sz val="10"/>
        <color theme="1" tint="0.249977111117893"/>
        <rFont val="Arial Narrow"/>
        <family val="2"/>
      </rPr>
      <t>I</t>
    </r>
    <r>
      <rPr>
        <b/>
        <sz val="8"/>
        <color rgb="FF008000"/>
        <rFont val="Arial Narrow"/>
        <family val="2"/>
      </rPr>
      <t xml:space="preserve"> A G H </t>
    </r>
  </si>
  <si>
    <r>
      <t xml:space="preserve">Mini-Tramezzino IV | </t>
    </r>
    <r>
      <rPr>
        <sz val="10"/>
        <color rgb="FFC00000"/>
        <rFont val="Arial Narrow"/>
        <family val="2"/>
      </rPr>
      <t xml:space="preserve">vegan spreads or vegetables </t>
    </r>
    <r>
      <rPr>
        <sz val="8"/>
        <color rgb="FFC00000"/>
        <rFont val="Arial Narrow"/>
        <family val="2"/>
      </rPr>
      <t>vegan</t>
    </r>
    <r>
      <rPr>
        <sz val="10"/>
        <color theme="1" tint="0.249977111117893"/>
        <rFont val="Arial Narrow"/>
        <family val="2"/>
      </rPr>
      <t xml:space="preserve"> I </t>
    </r>
    <r>
      <rPr>
        <b/>
        <sz val="8"/>
        <color rgb="FF008000"/>
        <rFont val="Arial Narrow"/>
        <family val="2"/>
      </rPr>
      <t xml:space="preserve">A H </t>
    </r>
  </si>
  <si>
    <r>
      <t xml:space="preserve">Shortcrust pastry tart I | </t>
    </r>
    <r>
      <rPr>
        <sz val="10"/>
        <color rgb="FFC00000"/>
        <rFont val="Arial Narrow"/>
        <family val="2"/>
      </rPr>
      <t>onions and bacon</t>
    </r>
    <r>
      <rPr>
        <sz val="10"/>
        <color theme="1" tint="0.249977111117893"/>
        <rFont val="Arial Narrow"/>
        <family val="2"/>
      </rPr>
      <t xml:space="preserve"> I </t>
    </r>
    <r>
      <rPr>
        <b/>
        <sz val="8"/>
        <color rgb="FF008000"/>
        <rFont val="Arial Narrow"/>
        <family val="2"/>
      </rPr>
      <t>A G J F C I</t>
    </r>
  </si>
  <si>
    <r>
      <t xml:space="preserve">Shortcrust pastry tart II | </t>
    </r>
    <r>
      <rPr>
        <sz val="10"/>
        <color rgb="FFC00000"/>
        <rFont val="Arial Narrow"/>
        <family val="2"/>
      </rPr>
      <t xml:space="preserve">salmon and spinach </t>
    </r>
    <r>
      <rPr>
        <sz val="10"/>
        <color theme="1" tint="0.249977111117893"/>
        <rFont val="Arial Narrow"/>
        <family val="2"/>
      </rPr>
      <t>I</t>
    </r>
    <r>
      <rPr>
        <b/>
        <sz val="8"/>
        <color rgb="FF008000"/>
        <rFont val="Arial Narrow"/>
        <family val="2"/>
      </rPr>
      <t xml:space="preserve"> A G D F C</t>
    </r>
  </si>
  <si>
    <r>
      <t xml:space="preserve">Shortcrust pastry tart III | </t>
    </r>
    <r>
      <rPr>
        <sz val="10"/>
        <color rgb="FFC00000"/>
        <rFont val="Arial Narrow"/>
        <family val="2"/>
      </rPr>
      <t xml:space="preserve">tomatoe and olive </t>
    </r>
    <r>
      <rPr>
        <sz val="8"/>
        <color rgb="FFC00000"/>
        <rFont val="Arial Narrow"/>
        <family val="2"/>
      </rPr>
      <t>vegetarian</t>
    </r>
    <r>
      <rPr>
        <sz val="10"/>
        <color theme="1" tint="0.249977111117893"/>
        <rFont val="Arial Narrow"/>
        <family val="2"/>
      </rPr>
      <t xml:space="preserve"> I </t>
    </r>
    <r>
      <rPr>
        <b/>
        <sz val="8"/>
        <color rgb="FF008000"/>
        <rFont val="Arial Narrow"/>
        <family val="2"/>
      </rPr>
      <t>A G F C</t>
    </r>
  </si>
  <si>
    <r>
      <t xml:space="preserve">Small pancake rolls I | </t>
    </r>
    <r>
      <rPr>
        <sz val="10"/>
        <color rgb="FFC00000"/>
        <rFont val="Arial Narrow"/>
        <family val="2"/>
      </rPr>
      <t>ham and cheese</t>
    </r>
    <r>
      <rPr>
        <sz val="10"/>
        <color theme="1" tint="0.249977111117893"/>
        <rFont val="Arial Narrow"/>
        <family val="2"/>
      </rPr>
      <t xml:space="preserve"> I </t>
    </r>
    <r>
      <rPr>
        <b/>
        <sz val="8"/>
        <color rgb="FF008000"/>
        <rFont val="Arial Narrow"/>
        <family val="2"/>
      </rPr>
      <t>A G J  I C</t>
    </r>
  </si>
  <si>
    <r>
      <t xml:space="preserve">Small pancake rolls II | </t>
    </r>
    <r>
      <rPr>
        <sz val="10"/>
        <color rgb="FFC00000"/>
        <rFont val="Arial Narrow"/>
        <family val="2"/>
      </rPr>
      <t xml:space="preserve">smoked salmon, cucumber and cream cheese </t>
    </r>
    <r>
      <rPr>
        <sz val="10"/>
        <color theme="1" tint="0.249977111117893"/>
        <rFont val="Arial Narrow"/>
        <family val="2"/>
      </rPr>
      <t xml:space="preserve">I </t>
    </r>
    <r>
      <rPr>
        <b/>
        <sz val="8"/>
        <color rgb="FF008000"/>
        <rFont val="Arial Narrow"/>
        <family val="2"/>
      </rPr>
      <t>A G D C</t>
    </r>
  </si>
  <si>
    <r>
      <t>Small pancake rolls III |</t>
    </r>
    <r>
      <rPr>
        <sz val="10"/>
        <color rgb="FFC00000"/>
        <rFont val="Arial Narrow"/>
        <family val="2"/>
      </rPr>
      <t xml:space="preserve"> vegetables and cream cheese</t>
    </r>
    <r>
      <rPr>
        <sz val="8"/>
        <color rgb="FFC00000"/>
        <rFont val="Arial Narrow"/>
        <family val="2"/>
      </rPr>
      <t xml:space="preserve"> vegetarian</t>
    </r>
    <r>
      <rPr>
        <sz val="10"/>
        <color theme="1" tint="0.249977111117893"/>
        <rFont val="Arial Narrow"/>
        <family val="2"/>
      </rPr>
      <t xml:space="preserve"> I </t>
    </r>
    <r>
      <rPr>
        <b/>
        <sz val="8"/>
        <color rgb="FF008000"/>
        <rFont val="Arial Narrow"/>
        <family val="2"/>
      </rPr>
      <t>A G C</t>
    </r>
  </si>
  <si>
    <r>
      <t xml:space="preserve">Baked baguette slices I | </t>
    </r>
    <r>
      <rPr>
        <sz val="10"/>
        <color rgb="FFC00000"/>
        <rFont val="Arial Narrow"/>
        <family val="2"/>
      </rPr>
      <t xml:space="preserve">tomatoe olives </t>
    </r>
    <r>
      <rPr>
        <sz val="8"/>
        <color rgb="FFC00000"/>
        <rFont val="Arial Narrow"/>
        <family val="2"/>
      </rPr>
      <t>vegetarian</t>
    </r>
    <r>
      <rPr>
        <sz val="10"/>
        <color theme="1" tint="0.249977111117893"/>
        <rFont val="Arial Narrow"/>
        <family val="2"/>
      </rPr>
      <t xml:space="preserve"> I </t>
    </r>
    <r>
      <rPr>
        <b/>
        <sz val="8"/>
        <color rgb="FF008000"/>
        <rFont val="Arial Narrow"/>
        <family val="2"/>
      </rPr>
      <t>A G</t>
    </r>
  </si>
  <si>
    <r>
      <t xml:space="preserve">Baked baguette slices II | </t>
    </r>
    <r>
      <rPr>
        <sz val="10"/>
        <color rgb="FFC00000"/>
        <rFont val="Arial Narrow"/>
        <family val="2"/>
      </rPr>
      <t xml:space="preserve">onions and bacon </t>
    </r>
    <r>
      <rPr>
        <sz val="10"/>
        <color theme="1" tint="0.249977111117893"/>
        <rFont val="Arial Narrow"/>
        <family val="2"/>
      </rPr>
      <t xml:space="preserve">I </t>
    </r>
    <r>
      <rPr>
        <b/>
        <sz val="8"/>
        <color rgb="FF008000"/>
        <rFont val="Arial Narrow"/>
        <family val="2"/>
      </rPr>
      <t>A G J  I</t>
    </r>
  </si>
  <si>
    <r>
      <t xml:space="preserve">Baked baguette slices III | </t>
    </r>
    <r>
      <rPr>
        <sz val="10"/>
        <color rgb="FFC00000"/>
        <rFont val="Arial Narrow"/>
        <family val="2"/>
      </rPr>
      <t xml:space="preserve">mushrooms spring onions </t>
    </r>
    <r>
      <rPr>
        <sz val="8"/>
        <color rgb="FFC00000"/>
        <rFont val="Arial Narrow"/>
        <family val="2"/>
      </rPr>
      <t>vegetarian</t>
    </r>
    <r>
      <rPr>
        <sz val="10"/>
        <rFont val="Arial Narrow"/>
        <family val="2"/>
      </rPr>
      <t xml:space="preserve"> I </t>
    </r>
    <r>
      <rPr>
        <b/>
        <sz val="8"/>
        <color rgb="FF008000"/>
        <rFont val="Arial Narrow"/>
        <family val="2"/>
      </rPr>
      <t>A G</t>
    </r>
    <r>
      <rPr>
        <sz val="10"/>
        <color rgb="FFC00000"/>
        <rFont val="Arial Narrow"/>
        <family val="2"/>
      </rPr>
      <t xml:space="preserve">
</t>
    </r>
  </si>
  <si>
    <r>
      <t xml:space="preserve">Focaccia strips | </t>
    </r>
    <r>
      <rPr>
        <sz val="10"/>
        <color rgb="FFC00000"/>
        <rFont val="Arial Narrow"/>
        <family val="2"/>
      </rPr>
      <t>Parma ham</t>
    </r>
    <r>
      <rPr>
        <sz val="10"/>
        <color theme="1" tint="0.249977111117893"/>
        <rFont val="Arial Narrow"/>
        <family val="2"/>
      </rPr>
      <t xml:space="preserve"> I </t>
    </r>
    <r>
      <rPr>
        <b/>
        <sz val="8"/>
        <color rgb="FF008000"/>
        <rFont val="Arial Narrow"/>
        <family val="2"/>
      </rPr>
      <t xml:space="preserve">A G </t>
    </r>
  </si>
  <si>
    <r>
      <t xml:space="preserve">Focaccia strips | </t>
    </r>
    <r>
      <rPr>
        <sz val="10"/>
        <color rgb="FFC00000"/>
        <rFont val="Arial Narrow"/>
        <family val="2"/>
      </rPr>
      <t>vegan spreads or vegetables</t>
    </r>
    <r>
      <rPr>
        <sz val="8"/>
        <color rgb="FFC00000"/>
        <rFont val="Arial Narrow"/>
        <family val="2"/>
      </rPr>
      <t xml:space="preserve"> vegan</t>
    </r>
    <r>
      <rPr>
        <sz val="10"/>
        <color theme="1" tint="0.249977111117893"/>
        <rFont val="Arial Narrow"/>
        <family val="2"/>
      </rPr>
      <t xml:space="preserve"> I </t>
    </r>
    <r>
      <rPr>
        <b/>
        <sz val="8"/>
        <color rgb="FF008000"/>
        <rFont val="Arial Narrow"/>
        <family val="2"/>
      </rPr>
      <t>A</t>
    </r>
    <r>
      <rPr>
        <sz val="10"/>
        <color theme="1" tint="0.249977111117893"/>
        <rFont val="Arial Narrow"/>
        <family val="2"/>
      </rPr>
      <t xml:space="preserve"> </t>
    </r>
  </si>
  <si>
    <r>
      <t xml:space="preserve">Skewers | </t>
    </r>
    <r>
      <rPr>
        <sz val="10"/>
        <color rgb="FFC00000"/>
        <rFont val="Arial Narrow"/>
        <family val="2"/>
      </rPr>
      <t>meatballs and pickles</t>
    </r>
    <r>
      <rPr>
        <sz val="10"/>
        <color theme="1" tint="0.249977111117893"/>
        <rFont val="Arial Narrow"/>
        <family val="2"/>
      </rPr>
      <t xml:space="preserve"> I </t>
    </r>
    <r>
      <rPr>
        <b/>
        <sz val="8"/>
        <color rgb="FF008000"/>
        <rFont val="Arial Narrow"/>
        <family val="2"/>
      </rPr>
      <t>A G J C K F I</t>
    </r>
  </si>
  <si>
    <r>
      <t xml:space="preserve">Skewers | </t>
    </r>
    <r>
      <rPr>
        <sz val="10"/>
        <color rgb="FFC00000"/>
        <rFont val="Arial Narrow"/>
        <family val="2"/>
      </rPr>
      <t xml:space="preserve">baby mozarella and cherry tomatoes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G </t>
    </r>
  </si>
  <si>
    <r>
      <t xml:space="preserve">Skewers | </t>
    </r>
    <r>
      <rPr>
        <sz val="10"/>
        <color rgb="FFC00000"/>
        <rFont val="Arial Narrow"/>
        <family val="2"/>
      </rPr>
      <t xml:space="preserve">cheese and fruits </t>
    </r>
    <r>
      <rPr>
        <sz val="8"/>
        <color rgb="FFC00000"/>
        <rFont val="Arial Narrow"/>
        <family val="2"/>
      </rPr>
      <t xml:space="preserve">vegetarian </t>
    </r>
    <r>
      <rPr>
        <sz val="10"/>
        <color theme="1" tint="0.249977111117893"/>
        <rFont val="Arial Narrow"/>
        <family val="2"/>
      </rPr>
      <t xml:space="preserve">I </t>
    </r>
    <r>
      <rPr>
        <b/>
        <sz val="8"/>
        <color rgb="FF008000"/>
        <rFont val="Arial Narrow"/>
        <family val="2"/>
      </rPr>
      <t>G</t>
    </r>
  </si>
  <si>
    <r>
      <t xml:space="preserve">Skewers | </t>
    </r>
    <r>
      <rPr>
        <sz val="10"/>
        <color rgb="FFC00000"/>
        <rFont val="Arial Narrow"/>
        <family val="2"/>
      </rPr>
      <t>homemade antipasti vegetables</t>
    </r>
    <r>
      <rPr>
        <sz val="8"/>
        <color rgb="FFC00000"/>
        <rFont val="Arial Narrow"/>
        <family val="2"/>
      </rPr>
      <t xml:space="preserve"> vegan</t>
    </r>
    <r>
      <rPr>
        <sz val="10"/>
        <color theme="1" tint="0.249977111117893"/>
        <rFont val="Arial Narrow"/>
        <family val="2"/>
      </rPr>
      <t xml:space="preserve"> </t>
    </r>
  </si>
  <si>
    <r>
      <t xml:space="preserve">Skewers | </t>
    </r>
    <r>
      <rPr>
        <sz val="10"/>
        <color rgb="FFC00000"/>
        <rFont val="Arial Narrow"/>
        <family val="2"/>
      </rPr>
      <t xml:space="preserve">plums wrapped in bacon </t>
    </r>
    <r>
      <rPr>
        <sz val="10"/>
        <color theme="1" tint="0.249977111117893"/>
        <rFont val="Arial Narrow"/>
        <family val="2"/>
      </rPr>
      <t xml:space="preserve">I </t>
    </r>
    <r>
      <rPr>
        <b/>
        <sz val="8"/>
        <color rgb="FF008000"/>
        <rFont val="Arial Narrow"/>
        <family val="2"/>
      </rPr>
      <t>J I L</t>
    </r>
  </si>
  <si>
    <r>
      <t>Skewers |</t>
    </r>
    <r>
      <rPr>
        <sz val="10"/>
        <color rgb="FFC00000"/>
        <rFont val="Arial Narrow"/>
        <family val="2"/>
      </rPr>
      <t xml:space="preserve"> falafel zucchini sweet peppers</t>
    </r>
    <r>
      <rPr>
        <sz val="8"/>
        <color rgb="FFC00000"/>
        <rFont val="Arial Narrow"/>
        <family val="2"/>
      </rPr>
      <t xml:space="preserve"> vegan</t>
    </r>
    <r>
      <rPr>
        <sz val="10"/>
        <color theme="1" tint="0.249977111117893"/>
        <rFont val="Arial Narrow"/>
        <family val="2"/>
      </rPr>
      <t xml:space="preserve"> I </t>
    </r>
    <r>
      <rPr>
        <b/>
        <sz val="8"/>
        <color rgb="FF008000"/>
        <rFont val="Arial Narrow"/>
        <family val="2"/>
      </rPr>
      <t xml:space="preserve">A </t>
    </r>
  </si>
  <si>
    <r>
      <t xml:space="preserve">Skewers | </t>
    </r>
    <r>
      <rPr>
        <sz val="10"/>
        <color rgb="FFC00000"/>
        <rFont val="Arial Narrow"/>
        <family val="2"/>
      </rPr>
      <t xml:space="preserve">provolone fig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G </t>
    </r>
  </si>
  <si>
    <r>
      <t xml:space="preserve">Small, spicy potato thaler I | </t>
    </r>
    <r>
      <rPr>
        <sz val="10"/>
        <color rgb="FFC00000"/>
        <rFont val="Arial Narrow"/>
        <family val="2"/>
      </rPr>
      <t>black smoked ham and fresh horseradish</t>
    </r>
    <r>
      <rPr>
        <sz val="10"/>
        <color theme="1" tint="0.249977111117893"/>
        <rFont val="Arial Narrow"/>
        <family val="2"/>
      </rPr>
      <t xml:space="preserve"> I </t>
    </r>
    <r>
      <rPr>
        <b/>
        <sz val="8"/>
        <color rgb="FF008000"/>
        <rFont val="Arial Narrow"/>
        <family val="2"/>
      </rPr>
      <t>A G J C I</t>
    </r>
  </si>
  <si>
    <r>
      <t xml:space="preserve">Small, spicy Potato thaler II | </t>
    </r>
    <r>
      <rPr>
        <sz val="10"/>
        <color rgb="FFC00000"/>
        <rFont val="Arial Narrow"/>
        <family val="2"/>
      </rPr>
      <t>smoked salmon and lemon cream cheese</t>
    </r>
    <r>
      <rPr>
        <sz val="10"/>
        <color theme="1" tint="0.249977111117893"/>
        <rFont val="Arial Narrow"/>
        <family val="2"/>
      </rPr>
      <t xml:space="preserve"> I</t>
    </r>
    <r>
      <rPr>
        <b/>
        <sz val="8"/>
        <color rgb="FF008000"/>
        <rFont val="Arial Narrow"/>
        <family val="2"/>
      </rPr>
      <t xml:space="preserve"> A D G C </t>
    </r>
  </si>
  <si>
    <r>
      <t>Small, spicy Potato thaler III |</t>
    </r>
    <r>
      <rPr>
        <sz val="10"/>
        <color rgb="FFC00000"/>
        <rFont val="Arial Narrow"/>
        <family val="2"/>
      </rPr>
      <t xml:space="preserve"> tomato, arugula and pesto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D G C </t>
    </r>
  </si>
  <si>
    <r>
      <t>Puff pastry snail I |</t>
    </r>
    <r>
      <rPr>
        <sz val="10"/>
        <color rgb="FFC00000"/>
        <rFont val="Arial Narrow"/>
        <family val="2"/>
      </rPr>
      <t xml:space="preserve"> ham, cream cheese and onions </t>
    </r>
    <r>
      <rPr>
        <sz val="10"/>
        <rFont val="Arial Narrow"/>
        <family val="2"/>
      </rPr>
      <t>I</t>
    </r>
    <r>
      <rPr>
        <sz val="10"/>
        <color rgb="FFC00000"/>
        <rFont val="Arial Narrow"/>
        <family val="2"/>
      </rPr>
      <t xml:space="preserve"> </t>
    </r>
    <r>
      <rPr>
        <b/>
        <sz val="8"/>
        <color rgb="FF008000"/>
        <rFont val="Arial Narrow"/>
        <family val="2"/>
      </rPr>
      <t>A G J C I</t>
    </r>
  </si>
  <si>
    <r>
      <t xml:space="preserve">Puff pastry snail II | </t>
    </r>
    <r>
      <rPr>
        <sz val="10"/>
        <color rgb="FFC00000"/>
        <rFont val="Arial Narrow"/>
        <family val="2"/>
      </rPr>
      <t xml:space="preserve">salmon and spinach </t>
    </r>
    <r>
      <rPr>
        <sz val="10"/>
        <color theme="1" tint="0.249977111117893"/>
        <rFont val="Arial Narrow"/>
        <family val="2"/>
      </rPr>
      <t xml:space="preserve">I </t>
    </r>
    <r>
      <rPr>
        <b/>
        <sz val="8"/>
        <color rgb="FF008000"/>
        <rFont val="Arial Narrow"/>
        <family val="2"/>
      </rPr>
      <t xml:space="preserve">A D G C </t>
    </r>
  </si>
  <si>
    <r>
      <t xml:space="preserve">Mini-wrap | </t>
    </r>
    <r>
      <rPr>
        <sz val="10"/>
        <color rgb="FFC00000"/>
        <rFont val="Arial Narrow"/>
        <family val="2"/>
      </rPr>
      <t xml:space="preserve">mini ham and cheese </t>
    </r>
    <r>
      <rPr>
        <sz val="10"/>
        <color theme="1" tint="0.249977111117893"/>
        <rFont val="Arial Narrow"/>
        <family val="2"/>
      </rPr>
      <t xml:space="preserve">I </t>
    </r>
    <r>
      <rPr>
        <b/>
        <sz val="8"/>
        <color rgb="FF008000"/>
        <rFont val="Arial Narrow"/>
        <family val="2"/>
      </rPr>
      <t xml:space="preserve">A G J I </t>
    </r>
  </si>
  <si>
    <r>
      <t xml:space="preserve">Mini-wrap | </t>
    </r>
    <r>
      <rPr>
        <sz val="10"/>
        <color rgb="FFC00000"/>
        <rFont val="Arial Narrow"/>
        <family val="2"/>
      </rPr>
      <t xml:space="preserve">vegan </t>
    </r>
    <r>
      <rPr>
        <sz val="10"/>
        <color theme="1" tint="0.249977111117893"/>
        <rFont val="Arial Narrow"/>
        <family val="2"/>
      </rPr>
      <t xml:space="preserve">I </t>
    </r>
    <r>
      <rPr>
        <b/>
        <sz val="8"/>
        <color rgb="FF008000"/>
        <rFont val="Arial Narrow"/>
        <family val="2"/>
      </rPr>
      <t xml:space="preserve">A I </t>
    </r>
  </si>
  <si>
    <r>
      <t xml:space="preserve">Mini-wrap | </t>
    </r>
    <r>
      <rPr>
        <sz val="10"/>
        <color rgb="FFC00000"/>
        <rFont val="Arial Narrow"/>
        <family val="2"/>
      </rPr>
      <t>minced meat balls</t>
    </r>
    <r>
      <rPr>
        <sz val="10"/>
        <color theme="1" tint="0.249977111117893"/>
        <rFont val="Arial Narrow"/>
        <family val="2"/>
      </rPr>
      <t xml:space="preserve"> I </t>
    </r>
    <r>
      <rPr>
        <b/>
        <sz val="8"/>
        <color rgb="FF008000"/>
        <rFont val="Arial Narrow"/>
        <family val="2"/>
      </rPr>
      <t>A G J I F K C</t>
    </r>
  </si>
  <si>
    <r>
      <t xml:space="preserve">Mini-wrap | </t>
    </r>
    <r>
      <rPr>
        <sz val="10"/>
        <color rgb="FFC00000"/>
        <rFont val="Arial Narrow"/>
        <family val="2"/>
      </rPr>
      <t xml:space="preserve">tomato mozzarella </t>
    </r>
    <r>
      <rPr>
        <sz val="8"/>
        <color rgb="FFC00000"/>
        <rFont val="Arial Narrow"/>
        <family val="2"/>
      </rPr>
      <t xml:space="preserve">vegetarian </t>
    </r>
    <r>
      <rPr>
        <sz val="10"/>
        <color theme="1" tint="0.249977111117893"/>
        <rFont val="Arial Narrow"/>
        <family val="2"/>
      </rPr>
      <t>I</t>
    </r>
    <r>
      <rPr>
        <b/>
        <sz val="8"/>
        <color rgb="FF008000"/>
        <rFont val="Arial Narrow"/>
        <family val="2"/>
      </rPr>
      <t xml:space="preserve"> A G </t>
    </r>
  </si>
  <si>
    <r>
      <t xml:space="preserve">Mini-wrap | </t>
    </r>
    <r>
      <rPr>
        <sz val="10"/>
        <color rgb="FFC00000"/>
        <rFont val="Arial Narrow"/>
        <family val="2"/>
      </rPr>
      <t>greek vegetables and feta cheese</t>
    </r>
    <r>
      <rPr>
        <sz val="8"/>
        <color rgb="FFC00000"/>
        <rFont val="Arial Narrow"/>
        <family val="2"/>
      </rPr>
      <t xml:space="preserve"> vegetarian</t>
    </r>
    <r>
      <rPr>
        <sz val="10"/>
        <color theme="1" tint="0.249977111117893"/>
        <rFont val="Arial Narrow"/>
        <family val="2"/>
      </rPr>
      <t xml:space="preserve"> I </t>
    </r>
    <r>
      <rPr>
        <b/>
        <sz val="8"/>
        <color rgb="FF008000"/>
        <rFont val="Arial Narrow"/>
        <family val="2"/>
      </rPr>
      <t xml:space="preserve">A G I F </t>
    </r>
  </si>
  <si>
    <r>
      <t xml:space="preserve">Mini-wrap | </t>
    </r>
    <r>
      <rPr>
        <sz val="10"/>
        <color rgb="FFC00000"/>
        <rFont val="Arial Narrow"/>
        <family val="2"/>
      </rPr>
      <t xml:space="preserve">tuna </t>
    </r>
    <r>
      <rPr>
        <sz val="10"/>
        <color theme="1" tint="0.249977111117893"/>
        <rFont val="Arial Narrow"/>
        <family val="2"/>
      </rPr>
      <t xml:space="preserve">I </t>
    </r>
    <r>
      <rPr>
        <b/>
        <sz val="8"/>
        <color rgb="FF008000"/>
        <rFont val="Arial Narrow"/>
        <family val="2"/>
      </rPr>
      <t>A G D</t>
    </r>
  </si>
  <si>
    <r>
      <t xml:space="preserve">Mini-wrap | </t>
    </r>
    <r>
      <rPr>
        <sz val="10"/>
        <color rgb="FFC00000"/>
        <rFont val="Arial Narrow"/>
        <family val="2"/>
      </rPr>
      <t xml:space="preserve">smoked salmon </t>
    </r>
    <r>
      <rPr>
        <sz val="10"/>
        <color theme="1" tint="0.249977111117893"/>
        <rFont val="Arial Narrow"/>
        <family val="2"/>
      </rPr>
      <t xml:space="preserve">I </t>
    </r>
    <r>
      <rPr>
        <b/>
        <sz val="8"/>
        <color rgb="FF008000"/>
        <rFont val="Arial Narrow"/>
        <family val="2"/>
      </rPr>
      <t>A G D</t>
    </r>
  </si>
  <si>
    <r>
      <t xml:space="preserve">Ham-bagel I </t>
    </r>
    <r>
      <rPr>
        <sz val="10"/>
        <color rgb="FFC00000"/>
        <rFont val="Arial Narrow"/>
        <family val="2"/>
      </rPr>
      <t>lettuce, tomatoe and cucumber</t>
    </r>
    <r>
      <rPr>
        <sz val="10"/>
        <color theme="1" tint="0.249977111117893"/>
        <rFont val="Arial Narrow"/>
        <family val="2"/>
      </rPr>
      <t xml:space="preserve"> I </t>
    </r>
    <r>
      <rPr>
        <b/>
        <sz val="8"/>
        <color rgb="FF008000"/>
        <rFont val="Arial Narrow"/>
        <family val="2"/>
      </rPr>
      <t xml:space="preserve">A G J I K </t>
    </r>
  </si>
  <si>
    <r>
      <t xml:space="preserve">Salami-bagel I </t>
    </r>
    <r>
      <rPr>
        <sz val="10"/>
        <color rgb="FFC00000"/>
        <rFont val="Arial Narrow"/>
        <family val="2"/>
      </rPr>
      <t>lettuce, tomatoe and cucumber</t>
    </r>
    <r>
      <rPr>
        <sz val="10"/>
        <color theme="1" tint="0.249977111117893"/>
        <rFont val="Arial Narrow"/>
        <family val="2"/>
      </rPr>
      <t xml:space="preserve"> I </t>
    </r>
    <r>
      <rPr>
        <b/>
        <sz val="8"/>
        <color rgb="FF008000"/>
        <rFont val="Arial Narrow"/>
        <family val="2"/>
      </rPr>
      <t xml:space="preserve">A G J I K </t>
    </r>
  </si>
  <si>
    <r>
      <t>Cheese-bagel I</t>
    </r>
    <r>
      <rPr>
        <sz val="10"/>
        <color rgb="FFC00000"/>
        <rFont val="Arial Narrow"/>
        <family val="2"/>
      </rPr>
      <t xml:space="preserve"> lettuce, tomatoe and cucumber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K </t>
    </r>
  </si>
  <si>
    <r>
      <t xml:space="preserve">Vegetarian-bagel I </t>
    </r>
    <r>
      <rPr>
        <sz val="10"/>
        <color rgb="FFC00000"/>
        <rFont val="Arial Narrow"/>
        <family val="2"/>
      </rPr>
      <t xml:space="preserve">lettuce, tomatoe and cucumber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K </t>
    </r>
  </si>
  <si>
    <r>
      <t xml:space="preserve">Tomatoe-mozzarella-bagel I </t>
    </r>
    <r>
      <rPr>
        <sz val="10"/>
        <color rgb="FFC00000"/>
        <rFont val="Arial Narrow"/>
        <family val="2"/>
      </rPr>
      <t>lettuce and basil</t>
    </r>
    <r>
      <rPr>
        <sz val="10"/>
        <color theme="1" tint="0.249977111117893"/>
        <rFont val="Arial Narrow"/>
        <family val="2"/>
      </rPr>
      <t xml:space="preserve">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K </t>
    </r>
  </si>
  <si>
    <r>
      <t xml:space="preserve">Vegan-bagel I </t>
    </r>
    <r>
      <rPr>
        <sz val="10"/>
        <color rgb="FFC00000"/>
        <rFont val="Arial Narrow"/>
        <family val="2"/>
      </rPr>
      <t>vegan spread and vegetables</t>
    </r>
    <r>
      <rPr>
        <sz val="8"/>
        <color rgb="FFC00000"/>
        <rFont val="Arial Narrow"/>
        <family val="2"/>
      </rPr>
      <t xml:space="preserve"> vegan</t>
    </r>
    <r>
      <rPr>
        <sz val="10"/>
        <rFont val="Arial Narrow"/>
        <family val="2"/>
      </rPr>
      <t xml:space="preserve"> I </t>
    </r>
    <r>
      <rPr>
        <b/>
        <sz val="8"/>
        <color rgb="FF008000"/>
        <rFont val="Arial Narrow"/>
        <family val="2"/>
      </rPr>
      <t>A K</t>
    </r>
    <r>
      <rPr>
        <sz val="10"/>
        <rFont val="Arial Narrow"/>
        <family val="2"/>
      </rPr>
      <t xml:space="preserve"> </t>
    </r>
  </si>
  <si>
    <r>
      <t xml:space="preserve">Smoked-salmon-bagel I </t>
    </r>
    <r>
      <rPr>
        <sz val="10"/>
        <color rgb="FFC00000"/>
        <rFont val="Arial Narrow"/>
        <family val="2"/>
      </rPr>
      <t>lettuce, tomatoe and cucumber</t>
    </r>
    <r>
      <rPr>
        <sz val="10"/>
        <color theme="1" tint="0.249977111117893"/>
        <rFont val="Arial Narrow"/>
        <family val="2"/>
      </rPr>
      <t xml:space="preserve"> I </t>
    </r>
    <r>
      <rPr>
        <b/>
        <sz val="8"/>
        <color rgb="FF008000"/>
        <rFont val="Arial Narrow"/>
        <family val="2"/>
      </rPr>
      <t>A G D K</t>
    </r>
  </si>
  <si>
    <r>
      <t xml:space="preserve">Small breaded turkey cutlet | </t>
    </r>
    <r>
      <rPr>
        <sz val="10"/>
        <color rgb="FFC00000"/>
        <rFont val="Arial Narrow"/>
        <family val="2"/>
      </rPr>
      <t xml:space="preserve">approx. 50g </t>
    </r>
    <r>
      <rPr>
        <sz val="10"/>
        <color theme="1" tint="0.249977111117893"/>
        <rFont val="Arial Narrow"/>
        <family val="2"/>
      </rPr>
      <t xml:space="preserve">I </t>
    </r>
    <r>
      <rPr>
        <b/>
        <sz val="8"/>
        <color rgb="FF008000"/>
        <rFont val="Arial Narrow"/>
        <family val="2"/>
      </rPr>
      <t xml:space="preserve">A G C </t>
    </r>
  </si>
  <si>
    <r>
      <t>Small breaded pork cutlet |</t>
    </r>
    <r>
      <rPr>
        <sz val="10"/>
        <color rgb="FFC00000"/>
        <rFont val="Arial Narrow"/>
        <family val="2"/>
      </rPr>
      <t xml:space="preserve"> approx. 50g</t>
    </r>
    <r>
      <rPr>
        <sz val="10"/>
        <color theme="1" tint="0.249977111117893"/>
        <rFont val="Arial Narrow"/>
        <family val="2"/>
      </rPr>
      <t xml:space="preserve"> I </t>
    </r>
    <r>
      <rPr>
        <b/>
        <sz val="8"/>
        <color rgb="FF008000"/>
        <rFont val="Arial Narrow"/>
        <family val="2"/>
      </rPr>
      <t xml:space="preserve">A G C </t>
    </r>
  </si>
  <si>
    <r>
      <t xml:space="preserve">Short pastry tartlet I | </t>
    </r>
    <r>
      <rPr>
        <sz val="10"/>
        <color rgb="FFC00000"/>
        <rFont val="Arial Narrow"/>
        <family val="2"/>
      </rPr>
      <t>onion and bacon</t>
    </r>
    <r>
      <rPr>
        <sz val="10"/>
        <color theme="1" tint="0.249977111117893"/>
        <rFont val="Arial Narrow"/>
        <family val="2"/>
      </rPr>
      <t xml:space="preserve"> I </t>
    </r>
    <r>
      <rPr>
        <b/>
        <sz val="8"/>
        <color rgb="FF008000"/>
        <rFont val="Arial Narrow"/>
        <family val="2"/>
      </rPr>
      <t>A G J F C I</t>
    </r>
  </si>
  <si>
    <r>
      <t xml:space="preserve">Short pastry tartlet II | </t>
    </r>
    <r>
      <rPr>
        <sz val="10"/>
        <color rgb="FFC00000"/>
        <rFont val="Arial Narrow"/>
        <family val="2"/>
      </rPr>
      <t xml:space="preserve">salmon and spinach </t>
    </r>
    <r>
      <rPr>
        <sz val="10"/>
        <color theme="1" tint="0.249977111117893"/>
        <rFont val="Arial Narrow"/>
        <family val="2"/>
      </rPr>
      <t xml:space="preserve">I </t>
    </r>
    <r>
      <rPr>
        <b/>
        <sz val="8"/>
        <color rgb="FF008000"/>
        <rFont val="Arial Narrow"/>
        <family val="2"/>
      </rPr>
      <t>A G D C</t>
    </r>
  </si>
  <si>
    <r>
      <t>Short pastry tartlet III |</t>
    </r>
    <r>
      <rPr>
        <sz val="10"/>
        <color rgb="FFC00000"/>
        <rFont val="Arial Narrow"/>
        <family val="2"/>
      </rPr>
      <t xml:space="preserve"> tomato and olive </t>
    </r>
    <r>
      <rPr>
        <sz val="8"/>
        <color rgb="FFC00000"/>
        <rFont val="Arial Narrow"/>
        <family val="2"/>
      </rPr>
      <t>vegetarian</t>
    </r>
    <r>
      <rPr>
        <sz val="10"/>
        <color theme="1" tint="0.249977111117893"/>
        <rFont val="Arial Narrow"/>
        <family val="2"/>
      </rPr>
      <t xml:space="preserve"> I </t>
    </r>
    <r>
      <rPr>
        <b/>
        <sz val="8"/>
        <color rgb="FF008000"/>
        <rFont val="Arial Narrow"/>
        <family val="2"/>
      </rPr>
      <t>A G C</t>
    </r>
  </si>
  <si>
    <r>
      <t>Savory mini-pizza, mixed selection |</t>
    </r>
    <r>
      <rPr>
        <sz val="10"/>
        <color rgb="FFC00000"/>
        <rFont val="Arial Narrow"/>
        <family val="2"/>
      </rPr>
      <t xml:space="preserve"> ham, salami and spinach </t>
    </r>
    <r>
      <rPr>
        <sz val="10"/>
        <color theme="1" tint="0.249977111117893"/>
        <rFont val="Arial Narrow"/>
        <family val="2"/>
      </rPr>
      <t xml:space="preserve">I </t>
    </r>
    <r>
      <rPr>
        <b/>
        <sz val="8"/>
        <color rgb="FF008000"/>
        <rFont val="Arial Narrow"/>
        <family val="2"/>
      </rPr>
      <t>A J I G</t>
    </r>
  </si>
  <si>
    <r>
      <t xml:space="preserve">Mini puff pastry rolls | </t>
    </r>
    <r>
      <rPr>
        <sz val="10"/>
        <color rgb="FFC00000"/>
        <rFont val="Arial Narrow"/>
        <family val="2"/>
      </rPr>
      <t xml:space="preserve">ham, cream cheese and onions </t>
    </r>
    <r>
      <rPr>
        <sz val="10"/>
        <rFont val="Arial Narrow"/>
        <family val="2"/>
      </rPr>
      <t>I</t>
    </r>
    <r>
      <rPr>
        <sz val="10"/>
        <color rgb="FFC00000"/>
        <rFont val="Arial Narrow"/>
        <family val="2"/>
      </rPr>
      <t xml:space="preserve"> </t>
    </r>
    <r>
      <rPr>
        <b/>
        <sz val="8"/>
        <color rgb="FF008000"/>
        <rFont val="Arial Narrow"/>
        <family val="2"/>
      </rPr>
      <t>A G J C I</t>
    </r>
  </si>
  <si>
    <r>
      <t xml:space="preserve">Mini puff pastry rolls | </t>
    </r>
    <r>
      <rPr>
        <sz val="10"/>
        <color rgb="FFC00000"/>
        <rFont val="Arial Narrow"/>
        <family val="2"/>
      </rPr>
      <t xml:space="preserve">salmon and spinach </t>
    </r>
    <r>
      <rPr>
        <sz val="10"/>
        <color theme="1" tint="0.249977111117893"/>
        <rFont val="Arial Narrow"/>
        <family val="2"/>
      </rPr>
      <t>I</t>
    </r>
    <r>
      <rPr>
        <b/>
        <sz val="8"/>
        <color rgb="FF008000"/>
        <rFont val="Arial Narrow"/>
        <family val="2"/>
      </rPr>
      <t xml:space="preserve"> A D G C </t>
    </r>
  </si>
  <si>
    <r>
      <t xml:space="preserve">Kitchen roll I </t>
    </r>
    <r>
      <rPr>
        <sz val="10"/>
        <color rgb="FFC00000"/>
        <rFont val="Arial Narrow"/>
        <family val="2"/>
      </rPr>
      <t>minimum order 4 rolls</t>
    </r>
  </si>
  <si>
    <r>
      <t xml:space="preserve">Mini puff pastry rolls | </t>
    </r>
    <r>
      <rPr>
        <sz val="10"/>
        <color rgb="FFC00000"/>
        <rFont val="Arial Narrow"/>
        <family val="2"/>
      </rPr>
      <t xml:space="preserve">vegetables and herbs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A G C</t>
    </r>
  </si>
  <si>
    <r>
      <t xml:space="preserve">Skewers | </t>
    </r>
    <r>
      <rPr>
        <sz val="10"/>
        <color rgb="FFC00000"/>
        <rFont val="Arial Narrow"/>
        <family val="2"/>
      </rPr>
      <t>chicken and pineapple</t>
    </r>
    <r>
      <rPr>
        <sz val="10"/>
        <color theme="1" tint="0.249977111117893"/>
        <rFont val="Arial Narrow"/>
        <family val="2"/>
      </rPr>
      <t xml:space="preserve"> I </t>
    </r>
    <r>
      <rPr>
        <b/>
        <sz val="8"/>
        <color rgb="FF008000"/>
        <rFont val="Arial Narrow"/>
        <family val="2"/>
      </rPr>
      <t>L A</t>
    </r>
  </si>
  <si>
    <r>
      <t>Skewers |</t>
    </r>
    <r>
      <rPr>
        <sz val="10"/>
        <color rgb="FFC00000"/>
        <rFont val="Arial Narrow"/>
        <family val="2"/>
      </rPr>
      <t xml:space="preserve"> lamb and vegetables in thyme breading</t>
    </r>
    <r>
      <rPr>
        <sz val="10"/>
        <color theme="1" tint="0.249977111117893"/>
        <rFont val="Arial Narrow"/>
        <family val="2"/>
      </rPr>
      <t xml:space="preserve"> I </t>
    </r>
    <r>
      <rPr>
        <b/>
        <sz val="8"/>
        <color rgb="FF008000"/>
        <rFont val="Arial Narrow"/>
        <family val="2"/>
      </rPr>
      <t xml:space="preserve">A G C </t>
    </r>
  </si>
  <si>
    <r>
      <t xml:space="preserve">Skewers | </t>
    </r>
    <r>
      <rPr>
        <sz val="10"/>
        <color rgb="FFC00000"/>
        <rFont val="Arial Narrow"/>
        <family val="2"/>
      </rPr>
      <t xml:space="preserve">vegetables in grain breading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C K H </t>
    </r>
  </si>
  <si>
    <r>
      <t xml:space="preserve">Skewers | </t>
    </r>
    <r>
      <rPr>
        <sz val="10"/>
        <color rgb="FFC00000"/>
        <rFont val="Arial Narrow"/>
        <family val="2"/>
      </rPr>
      <t xml:space="preserve">beef and vegetables in the egg-sesame coating </t>
    </r>
    <r>
      <rPr>
        <sz val="10"/>
        <color theme="1" tint="0.249977111117893"/>
        <rFont val="Arial Narrow"/>
        <family val="2"/>
      </rPr>
      <t xml:space="preserve">I </t>
    </r>
    <r>
      <rPr>
        <b/>
        <sz val="8"/>
        <color rgb="FF008000"/>
        <rFont val="Arial Narrow"/>
        <family val="2"/>
      </rPr>
      <t>A G C K</t>
    </r>
  </si>
  <si>
    <r>
      <t xml:space="preserve">Meat ball with potato cucumber salad I </t>
    </r>
    <r>
      <rPr>
        <b/>
        <sz val="8"/>
        <color rgb="FF008000"/>
        <rFont val="Arial Narrow"/>
        <family val="2"/>
      </rPr>
      <t>A G C I J F</t>
    </r>
  </si>
  <si>
    <r>
      <t>Small chicken cutlet with potato cucumber salad I</t>
    </r>
    <r>
      <rPr>
        <b/>
        <sz val="8"/>
        <color rgb="FF008000"/>
        <rFont val="Arial Narrow"/>
        <family val="2"/>
      </rPr>
      <t xml:space="preserve"> A C G </t>
    </r>
  </si>
  <si>
    <r>
      <t xml:space="preserve">Vitello tonnato on strips of lettuce I </t>
    </r>
    <r>
      <rPr>
        <b/>
        <sz val="8"/>
        <color rgb="FF008000"/>
        <rFont val="Arial Narrow"/>
        <family val="2"/>
      </rPr>
      <t>G C D J</t>
    </r>
  </si>
  <si>
    <r>
      <t>Baby mozzarella and cherry tomato salad with basil strips |</t>
    </r>
    <r>
      <rPr>
        <sz val="10"/>
        <color theme="1" tint="0.14999847407452621"/>
        <rFont val="Arial Narrow"/>
        <family val="2"/>
      </rPr>
      <t xml:space="preserve"> </t>
    </r>
    <r>
      <rPr>
        <sz val="8"/>
        <color rgb="FFC00000"/>
        <rFont val="Arial Narrow"/>
        <family val="2"/>
      </rPr>
      <t>vegetarian</t>
    </r>
    <r>
      <rPr>
        <sz val="10"/>
        <color rgb="FFC00000"/>
        <rFont val="Arial Narrow"/>
        <family val="2"/>
      </rPr>
      <t xml:space="preserve"> </t>
    </r>
    <r>
      <rPr>
        <sz val="10"/>
        <color theme="1" tint="0.249977111117893"/>
        <rFont val="Arial Narrow"/>
        <family val="2"/>
      </rPr>
      <t>I</t>
    </r>
    <r>
      <rPr>
        <b/>
        <sz val="8"/>
        <color rgb="FF008000"/>
        <rFont val="Arial Narrow"/>
        <family val="2"/>
      </rPr>
      <t xml:space="preserve"> G </t>
    </r>
  </si>
  <si>
    <r>
      <t xml:space="preserve">Mediterranean pasta salad with sun-dried tomatoes, olives and parmesan | </t>
    </r>
    <r>
      <rPr>
        <sz val="8"/>
        <color rgb="FFC00000"/>
        <rFont val="Arial Narrow"/>
        <family val="2"/>
      </rPr>
      <t>vegetarian</t>
    </r>
    <r>
      <rPr>
        <sz val="10"/>
        <color theme="1" tint="0.249977111117893"/>
        <rFont val="Arial Narrow"/>
        <family val="2"/>
      </rPr>
      <t xml:space="preserve"> I </t>
    </r>
    <r>
      <rPr>
        <b/>
        <sz val="8"/>
        <color rgb="FF008000"/>
        <rFont val="Arial Narrow"/>
        <family val="2"/>
      </rPr>
      <t>A C F</t>
    </r>
  </si>
  <si>
    <r>
      <t xml:space="preserve">Matjes fillet in sour cream, onions and apples I </t>
    </r>
    <r>
      <rPr>
        <b/>
        <sz val="8"/>
        <color rgb="FF008000"/>
        <rFont val="Arial Narrow"/>
        <family val="2"/>
      </rPr>
      <t xml:space="preserve">G C D </t>
    </r>
  </si>
  <si>
    <r>
      <t>Couscous salad with sweet peppers, carrots and zucchini I</t>
    </r>
    <r>
      <rPr>
        <sz val="8"/>
        <color rgb="FFFF0000"/>
        <rFont val="Arial Narrow"/>
        <family val="2"/>
      </rPr>
      <t xml:space="preserve"> </t>
    </r>
    <r>
      <rPr>
        <sz val="8"/>
        <color rgb="FFC00000"/>
        <rFont val="Arial Narrow"/>
        <family val="2"/>
      </rPr>
      <t>vegan</t>
    </r>
    <r>
      <rPr>
        <sz val="10"/>
        <color theme="1" tint="0.249977111117893"/>
        <rFont val="Arial Narrow"/>
        <family val="2"/>
      </rPr>
      <t xml:space="preserve"> I </t>
    </r>
    <r>
      <rPr>
        <b/>
        <sz val="8"/>
        <color rgb="FF008000"/>
        <rFont val="Arial Narrow"/>
        <family val="2"/>
      </rPr>
      <t xml:space="preserve">A </t>
    </r>
  </si>
  <si>
    <r>
      <t xml:space="preserve">Salad with mushrooms, herbs and roasted pine nuts | </t>
    </r>
    <r>
      <rPr>
        <sz val="8"/>
        <color rgb="FFC00000"/>
        <rFont val="Arial Narrow"/>
        <family val="2"/>
      </rPr>
      <t>vegan</t>
    </r>
    <r>
      <rPr>
        <sz val="10"/>
        <color theme="1" tint="0.249977111117893"/>
        <rFont val="Arial Narrow"/>
        <family val="2"/>
      </rPr>
      <t xml:space="preserve"> I </t>
    </r>
    <r>
      <rPr>
        <b/>
        <sz val="8"/>
        <color rgb="FF008000"/>
        <rFont val="Arial Narrow"/>
        <family val="2"/>
      </rPr>
      <t xml:space="preserve">H </t>
    </r>
  </si>
  <si>
    <r>
      <t>Salmon cubes in a sesame crust on vegetable couscous I</t>
    </r>
    <r>
      <rPr>
        <b/>
        <sz val="8"/>
        <color rgb="FF008000"/>
        <rFont val="Arial Narrow"/>
        <family val="2"/>
      </rPr>
      <t xml:space="preserve"> A K H G D C</t>
    </r>
  </si>
  <si>
    <r>
      <t xml:space="preserve">Bavarian sausage salad with pickles and chives I </t>
    </r>
    <r>
      <rPr>
        <b/>
        <sz val="8"/>
        <color rgb="FF008000"/>
        <rFont val="Arial Narrow"/>
        <family val="2"/>
      </rPr>
      <t xml:space="preserve">G I J  </t>
    </r>
  </si>
  <si>
    <r>
      <t xml:space="preserve">2 piece Bavarian meat balls with potato cucumber salad 
</t>
    </r>
    <r>
      <rPr>
        <sz val="10"/>
        <color rgb="FFC00000"/>
        <rFont val="Arial Narrow"/>
        <family val="2"/>
      </rPr>
      <t xml:space="preserve">delivered </t>
    </r>
    <r>
      <rPr>
        <b/>
        <sz val="10"/>
        <color rgb="FF0033CC"/>
        <rFont val="Arial Narrow"/>
        <family val="2"/>
      </rPr>
      <t>cold</t>
    </r>
    <r>
      <rPr>
        <sz val="10"/>
        <color rgb="FFC00000"/>
        <rFont val="Arial Narrow"/>
        <family val="2"/>
      </rPr>
      <t xml:space="preserve"> or </t>
    </r>
    <r>
      <rPr>
        <b/>
        <sz val="10"/>
        <color rgb="FFC00000"/>
        <rFont val="Arial Narrow"/>
        <family val="2"/>
      </rPr>
      <t xml:space="preserve">warm </t>
    </r>
    <r>
      <rPr>
        <sz val="10"/>
        <color theme="1" tint="0.249977111117893"/>
        <rFont val="Arial Narrow"/>
        <family val="2"/>
      </rPr>
      <t>I</t>
    </r>
    <r>
      <rPr>
        <b/>
        <sz val="8"/>
        <color rgb="FF008000"/>
        <rFont val="Arial Narrow"/>
        <family val="2"/>
      </rPr>
      <t xml:space="preserve"> A G J K C F </t>
    </r>
  </si>
  <si>
    <r>
      <t>2 pieces of " Frankfurters" and spicy portion mustard</t>
    </r>
    <r>
      <rPr>
        <sz val="10"/>
        <rFont val="Arial Narrow"/>
        <family val="2"/>
      </rPr>
      <t xml:space="preserve"> | </t>
    </r>
    <r>
      <rPr>
        <sz val="10"/>
        <color rgb="FFC00000"/>
        <rFont val="Arial Narrow"/>
        <family val="2"/>
      </rPr>
      <t>delivered</t>
    </r>
    <r>
      <rPr>
        <sz val="10"/>
        <rFont val="Arial Narrow"/>
        <family val="2"/>
      </rPr>
      <t xml:space="preserve"> </t>
    </r>
    <r>
      <rPr>
        <b/>
        <sz val="10"/>
        <color rgb="FF0033CC"/>
        <rFont val="Arial Narrow"/>
        <family val="2"/>
      </rPr>
      <t>cold</t>
    </r>
    <r>
      <rPr>
        <b/>
        <sz val="10"/>
        <color rgb="FFC00000"/>
        <rFont val="Arial Narrow"/>
        <family val="2"/>
      </rPr>
      <t xml:space="preserve"> </t>
    </r>
    <r>
      <rPr>
        <sz val="10"/>
        <color rgb="FFC00000"/>
        <rFont val="Arial Narrow"/>
        <family val="2"/>
      </rPr>
      <t xml:space="preserve">to be warmed up </t>
    </r>
    <r>
      <rPr>
        <sz val="10"/>
        <rFont val="Arial Narrow"/>
        <family val="2"/>
      </rPr>
      <t>I</t>
    </r>
    <r>
      <rPr>
        <b/>
        <sz val="8"/>
        <color rgb="FF008000"/>
        <rFont val="Arial Narrow"/>
        <family val="2"/>
      </rPr>
      <t xml:space="preserve"> G J </t>
    </r>
  </si>
  <si>
    <r>
      <t xml:space="preserve">2 pieces of Bavarian "Weißwürste" with sweet mustard
</t>
    </r>
    <r>
      <rPr>
        <sz val="10"/>
        <color rgb="FFC00000"/>
        <rFont val="Arial Narrow"/>
        <family val="2"/>
      </rPr>
      <t xml:space="preserve">delivered </t>
    </r>
    <r>
      <rPr>
        <b/>
        <sz val="10"/>
        <color rgb="FF0033CC"/>
        <rFont val="Arial Narrow"/>
        <family val="2"/>
      </rPr>
      <t xml:space="preserve">cold </t>
    </r>
    <r>
      <rPr>
        <sz val="10"/>
        <color rgb="FFC00000"/>
        <rFont val="Arial Narrow"/>
        <family val="2"/>
      </rPr>
      <t>to be warmed up</t>
    </r>
    <r>
      <rPr>
        <sz val="10"/>
        <color theme="1" tint="0.249977111117893"/>
        <rFont val="Arial Narrow"/>
        <family val="2"/>
      </rPr>
      <t xml:space="preserve"> I </t>
    </r>
    <r>
      <rPr>
        <b/>
        <sz val="8"/>
        <color rgb="FF008000"/>
        <rFont val="Arial Narrow"/>
        <family val="2"/>
      </rPr>
      <t>G J</t>
    </r>
  </si>
  <si>
    <r>
      <t xml:space="preserve">Curry sausage in a spicy homemade sauce | </t>
    </r>
    <r>
      <rPr>
        <sz val="10"/>
        <color rgb="FFC00000"/>
        <rFont val="Arial Narrow"/>
        <family val="2"/>
      </rPr>
      <t>curry aside</t>
    </r>
    <r>
      <rPr>
        <sz val="10"/>
        <color theme="1" tint="0.249977111117893"/>
        <rFont val="Arial Narrow"/>
        <family val="2"/>
      </rPr>
      <t xml:space="preserve"> I </t>
    </r>
    <r>
      <rPr>
        <b/>
        <sz val="8"/>
        <color rgb="FF008000"/>
        <rFont val="Arial Narrow"/>
        <family val="2"/>
      </rPr>
      <t>J I K F E H</t>
    </r>
  </si>
  <si>
    <r>
      <t xml:space="preserve">Mini curry sausage in a spicy homemade sauce | </t>
    </r>
    <r>
      <rPr>
        <sz val="10"/>
        <color rgb="FFC00000"/>
        <rFont val="Arial Narrow"/>
        <family val="2"/>
      </rPr>
      <t>curry aside</t>
    </r>
    <r>
      <rPr>
        <sz val="10"/>
        <color theme="1" tint="0.249977111117893"/>
        <rFont val="Arial Narrow"/>
        <family val="2"/>
      </rPr>
      <t xml:space="preserve"> I </t>
    </r>
    <r>
      <rPr>
        <b/>
        <sz val="8"/>
        <color rgb="FF008000"/>
        <rFont val="Arial Narrow"/>
        <family val="2"/>
      </rPr>
      <t>J I K F E H</t>
    </r>
  </si>
  <si>
    <r>
      <t>Bavarian Leberkäse spicy mustard and potato-cucumber salad |</t>
    </r>
    <r>
      <rPr>
        <b/>
        <sz val="10"/>
        <color theme="1" tint="0.249977111117893"/>
        <rFont val="Arial Narrow"/>
        <family val="2"/>
      </rPr>
      <t xml:space="preserve"> </t>
    </r>
    <r>
      <rPr>
        <sz val="10"/>
        <color rgb="FFC00000"/>
        <rFont val="Arial Narrow"/>
        <family val="2"/>
      </rPr>
      <t xml:space="preserve">delivered </t>
    </r>
    <r>
      <rPr>
        <b/>
        <sz val="10"/>
        <color rgb="FFC00000"/>
        <rFont val="Arial Narrow"/>
        <family val="2"/>
      </rPr>
      <t>warm</t>
    </r>
    <r>
      <rPr>
        <sz val="10"/>
        <color theme="1" tint="0.249977111117893"/>
        <rFont val="Arial Narrow"/>
        <family val="2"/>
      </rPr>
      <t xml:space="preserve"> I </t>
    </r>
    <r>
      <rPr>
        <b/>
        <sz val="8"/>
        <color rgb="FF008000"/>
        <rFont val="Arial Narrow"/>
        <family val="2"/>
      </rPr>
      <t>G J I</t>
    </r>
  </si>
  <si>
    <r>
      <t xml:space="preserve">Breaded pork cutlet, potato-cucumber salad, cranberries and lemon wedge I </t>
    </r>
    <r>
      <rPr>
        <b/>
        <sz val="8"/>
        <color rgb="FF008000"/>
        <rFont val="Arial Narrow"/>
        <family val="2"/>
      </rPr>
      <t xml:space="preserve">A G C </t>
    </r>
  </si>
  <si>
    <r>
      <t>Breaded turkey cutled, potato and cucumber salad, cranberries and lemon wedge I</t>
    </r>
    <r>
      <rPr>
        <b/>
        <sz val="8"/>
        <color rgb="FF008000"/>
        <rFont val="Arial Narrow"/>
        <family val="2"/>
      </rPr>
      <t xml:space="preserve"> A G C </t>
    </r>
  </si>
  <si>
    <r>
      <t xml:space="preserve">Viennese fried chicken, potato-cucumber salad, cranberries and lemon wedge I </t>
    </r>
    <r>
      <rPr>
        <b/>
        <sz val="8"/>
        <color rgb="FF008000"/>
        <rFont val="Arial Narrow"/>
        <family val="2"/>
      </rPr>
      <t xml:space="preserve">A G C </t>
    </r>
  </si>
  <si>
    <r>
      <t xml:space="preserve">Sliced ​​pork in mushroom sauce with butter spaetzle I </t>
    </r>
    <r>
      <rPr>
        <b/>
        <sz val="8"/>
        <color rgb="FF008000"/>
        <rFont val="Arial Narrow"/>
        <family val="2"/>
      </rPr>
      <t xml:space="preserve">A G J C </t>
    </r>
  </si>
  <si>
    <r>
      <t xml:space="preserve">Strong beef stew with vegetables I </t>
    </r>
    <r>
      <rPr>
        <b/>
        <sz val="8"/>
        <color rgb="FF008000"/>
        <rFont val="Arial Narrow"/>
        <family val="2"/>
      </rPr>
      <t>I</t>
    </r>
  </si>
  <si>
    <r>
      <t xml:space="preserve">Tafelspitz with horseradish sauce and parsley potatoes I </t>
    </r>
    <r>
      <rPr>
        <b/>
        <sz val="8"/>
        <color rgb="FF008000"/>
        <rFont val="Arial Narrow"/>
        <family val="2"/>
      </rPr>
      <t>A G I L</t>
    </r>
  </si>
  <si>
    <r>
      <t xml:space="preserve">Sauerbraten with bread dumplings I </t>
    </r>
    <r>
      <rPr>
        <b/>
        <sz val="8"/>
        <color rgb="FF008000"/>
        <rFont val="Arial Narrow"/>
        <family val="2"/>
      </rPr>
      <t>A G J C I</t>
    </r>
  </si>
  <si>
    <r>
      <t xml:space="preserve">Mediterranean filled chicken breast with rosemary sauce and polenta I </t>
    </r>
    <r>
      <rPr>
        <b/>
        <sz val="8"/>
        <color rgb="FF008000"/>
        <rFont val="Arial Narrow"/>
        <family val="2"/>
      </rPr>
      <t>A G</t>
    </r>
    <r>
      <rPr>
        <sz val="10"/>
        <color theme="1" tint="0.249977111117893"/>
        <rFont val="Arial Narrow"/>
        <family val="2"/>
      </rPr>
      <t xml:space="preserve"> </t>
    </r>
  </si>
  <si>
    <r>
      <t xml:space="preserve">Turkey piccata with tomato sauce and spaghetti I </t>
    </r>
    <r>
      <rPr>
        <b/>
        <sz val="8"/>
        <color rgb="FF008000"/>
        <rFont val="Arial Narrow"/>
        <family val="2"/>
      </rPr>
      <t xml:space="preserve">A G C </t>
    </r>
  </si>
  <si>
    <r>
      <t xml:space="preserve">Chili con carne I </t>
    </r>
    <r>
      <rPr>
        <sz val="10"/>
        <color rgb="FFC00000"/>
        <rFont val="Arial Narrow"/>
        <family val="2"/>
      </rPr>
      <t xml:space="preserve">white bread slices </t>
    </r>
    <r>
      <rPr>
        <sz val="10"/>
        <color theme="1" tint="0.249977111117893"/>
        <rFont val="Arial Narrow"/>
        <family val="2"/>
      </rPr>
      <t xml:space="preserve">I </t>
    </r>
    <r>
      <rPr>
        <b/>
        <sz val="8"/>
        <color rgb="FF008000"/>
        <rFont val="Arial Narrow"/>
        <family val="2"/>
      </rPr>
      <t xml:space="preserve">A </t>
    </r>
  </si>
  <si>
    <r>
      <t xml:space="preserve">Chili sin carne I </t>
    </r>
    <r>
      <rPr>
        <sz val="10"/>
        <color rgb="FFC00000"/>
        <rFont val="Arial Narrow"/>
        <family val="2"/>
      </rPr>
      <t xml:space="preserve">white bread slices </t>
    </r>
    <r>
      <rPr>
        <sz val="8"/>
        <color rgb="FFC00000"/>
        <rFont val="Arial Narrow"/>
        <family val="2"/>
      </rPr>
      <t xml:space="preserve">vegan </t>
    </r>
    <r>
      <rPr>
        <sz val="10"/>
        <color theme="1" tint="0.249977111117893"/>
        <rFont val="Arial Narrow"/>
        <family val="2"/>
      </rPr>
      <t xml:space="preserve">I </t>
    </r>
    <r>
      <rPr>
        <b/>
        <sz val="8"/>
        <color rgb="FF008000"/>
        <rFont val="Arial Narrow"/>
        <family val="2"/>
      </rPr>
      <t xml:space="preserve">A </t>
    </r>
  </si>
  <si>
    <r>
      <t xml:space="preserve">Lasagne Bolognese I </t>
    </r>
    <r>
      <rPr>
        <b/>
        <sz val="8"/>
        <color rgb="FF008000"/>
        <rFont val="Arial Narrow"/>
        <family val="2"/>
      </rPr>
      <t>A G I</t>
    </r>
  </si>
  <si>
    <r>
      <t>Vegetarian Lasagne |</t>
    </r>
    <r>
      <rPr>
        <sz val="10"/>
        <color rgb="FFC00000"/>
        <rFont val="Arial Narrow"/>
        <family val="2"/>
      </rPr>
      <t xml:space="preserve">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t>
    </r>
  </si>
  <si>
    <r>
      <t xml:space="preserve">Lasagne with salmon, spinach and Gorgonzola I </t>
    </r>
    <r>
      <rPr>
        <b/>
        <sz val="8"/>
        <color rgb="FF008000"/>
        <rFont val="Arial Narrow"/>
        <family val="2"/>
      </rPr>
      <t xml:space="preserve">A D G </t>
    </r>
  </si>
  <si>
    <r>
      <t xml:space="preserve">Penne all´arrabiata | </t>
    </r>
    <r>
      <rPr>
        <sz val="10"/>
        <color rgb="FFC00000"/>
        <rFont val="Arial Narrow"/>
        <family val="2"/>
      </rPr>
      <t>grated parmesan</t>
    </r>
    <r>
      <rPr>
        <sz val="8"/>
        <color rgb="FFC00000"/>
        <rFont val="Arial Narrow"/>
        <family val="2"/>
      </rPr>
      <t xml:space="preserve"> vegetarian</t>
    </r>
    <r>
      <rPr>
        <sz val="10"/>
        <color theme="1" tint="0.249977111117893"/>
        <rFont val="Arial Narrow"/>
        <family val="2"/>
      </rPr>
      <t xml:space="preserve"> I </t>
    </r>
    <r>
      <rPr>
        <b/>
        <sz val="8"/>
        <color rgb="FF008000"/>
        <rFont val="Arial Narrow"/>
        <family val="2"/>
      </rPr>
      <t>A G C I</t>
    </r>
  </si>
  <si>
    <r>
      <t xml:space="preserve">Breaded fish fillet with remoulade sauce and potato and cucumber salad I </t>
    </r>
    <r>
      <rPr>
        <b/>
        <sz val="8"/>
        <color rgb="FF008000"/>
        <rFont val="Arial Narrow"/>
        <family val="2"/>
      </rPr>
      <t xml:space="preserve">A D G C I </t>
    </r>
  </si>
  <si>
    <r>
      <t xml:space="preserve">Penne Bolognese | </t>
    </r>
    <r>
      <rPr>
        <sz val="10"/>
        <color rgb="FFC00000"/>
        <rFont val="Arial Narrow"/>
        <family val="2"/>
      </rPr>
      <t>grated parmesan</t>
    </r>
    <r>
      <rPr>
        <sz val="8"/>
        <color rgb="FFC00000"/>
        <rFont val="Arial Narrow"/>
        <family val="2"/>
      </rPr>
      <t xml:space="preserve"> </t>
    </r>
    <r>
      <rPr>
        <sz val="10"/>
        <color theme="1" tint="0.249977111117893"/>
        <rFont val="Arial Narrow"/>
        <family val="2"/>
      </rPr>
      <t xml:space="preserve">I </t>
    </r>
    <r>
      <rPr>
        <b/>
        <sz val="8"/>
        <color rgb="FF008000"/>
        <rFont val="Arial Narrow"/>
        <family val="2"/>
      </rPr>
      <t>A G I</t>
    </r>
  </si>
  <si>
    <r>
      <t>"Käsespätzle" (cheese spaetzle) with fried onions |</t>
    </r>
    <r>
      <rPr>
        <sz val="10"/>
        <color rgb="FFC00000"/>
        <rFont val="Arial Narrow"/>
        <family val="2"/>
      </rPr>
      <t xml:space="preserve"> </t>
    </r>
    <r>
      <rPr>
        <sz val="8"/>
        <color rgb="FFC00000"/>
        <rFont val="Arial Narrow"/>
        <family val="2"/>
      </rPr>
      <t>vegetarian</t>
    </r>
    <r>
      <rPr>
        <sz val="8"/>
        <color theme="1" tint="0.249977111117893"/>
        <rFont val="Arial Narrow"/>
        <family val="2"/>
      </rPr>
      <t xml:space="preserve"> </t>
    </r>
    <r>
      <rPr>
        <sz val="10"/>
        <color theme="1" tint="0.249977111117893"/>
        <rFont val="Arial Narrow"/>
        <family val="2"/>
      </rPr>
      <t xml:space="preserve">I </t>
    </r>
    <r>
      <rPr>
        <b/>
        <sz val="8"/>
        <color rgb="FF008000"/>
        <rFont val="Arial Narrow"/>
        <family val="2"/>
      </rPr>
      <t xml:space="preserve">A G C </t>
    </r>
  </si>
  <si>
    <r>
      <t xml:space="preserve">Gnocchi in Gorgonzola sauce with diced tomatoes I </t>
    </r>
    <r>
      <rPr>
        <sz val="8"/>
        <color rgb="FFC00000"/>
        <rFont val="Arial Narrow"/>
        <family val="2"/>
      </rPr>
      <t xml:space="preserve">vegetarian </t>
    </r>
    <r>
      <rPr>
        <sz val="10"/>
        <color theme="1" tint="0.249977111117893"/>
        <rFont val="Arial Narrow"/>
        <family val="2"/>
      </rPr>
      <t xml:space="preserve">I </t>
    </r>
    <r>
      <rPr>
        <b/>
        <sz val="8"/>
        <color rgb="FF008000"/>
        <rFont val="Arial Narrow"/>
        <family val="2"/>
      </rPr>
      <t>A G C</t>
    </r>
  </si>
  <si>
    <r>
      <t xml:space="preserve">Ham noodles I </t>
    </r>
    <r>
      <rPr>
        <b/>
        <sz val="8"/>
        <color rgb="FF008000"/>
        <rFont val="Arial Narrow"/>
        <family val="2"/>
      </rPr>
      <t>A G J C I</t>
    </r>
  </si>
  <si>
    <r>
      <t xml:space="preserve">Maultaschen with melted onions and potato and cucumber salad I </t>
    </r>
    <r>
      <rPr>
        <b/>
        <sz val="8"/>
        <color rgb="FF008000"/>
        <rFont val="Arial Narrow"/>
        <family val="2"/>
      </rPr>
      <t>A C F I</t>
    </r>
  </si>
  <si>
    <r>
      <t xml:space="preserve">Meatless Maultaschen with melted onions 
and potato and cucumber salad I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A C J F I</t>
    </r>
  </si>
  <si>
    <r>
      <t>Coconut milk vegetable curry with fragrant rice I</t>
    </r>
    <r>
      <rPr>
        <sz val="8"/>
        <color theme="1" tint="0.249977111117893"/>
        <rFont val="Arial Narrow"/>
        <family val="2"/>
      </rPr>
      <t xml:space="preserve"> </t>
    </r>
    <r>
      <rPr>
        <sz val="8"/>
        <color rgb="FFC00000"/>
        <rFont val="Arial Narrow"/>
        <family val="2"/>
      </rPr>
      <t xml:space="preserve">vegan </t>
    </r>
    <r>
      <rPr>
        <sz val="10"/>
        <color theme="1" tint="0.249977111117893"/>
        <rFont val="Arial Narrow"/>
        <family val="2"/>
      </rPr>
      <t>I</t>
    </r>
    <r>
      <rPr>
        <b/>
        <sz val="8"/>
        <color rgb="FF008000"/>
        <rFont val="Arial Narrow"/>
        <family val="2"/>
      </rPr>
      <t xml:space="preserve"> K F E</t>
    </r>
  </si>
  <si>
    <r>
      <t xml:space="preserve">Fresh fruit salad | </t>
    </r>
    <r>
      <rPr>
        <sz val="8"/>
        <color rgb="FFC00000"/>
        <rFont val="Arial Narrow"/>
        <family val="2"/>
      </rPr>
      <t>vegan</t>
    </r>
  </si>
  <si>
    <t>Customer (name on booth):</t>
  </si>
  <si>
    <r>
      <t xml:space="preserve">Mini-wrap | </t>
    </r>
    <r>
      <rPr>
        <sz val="10"/>
        <color rgb="FFC00000"/>
        <rFont val="Arial Narrow"/>
        <family val="2"/>
      </rPr>
      <t>turkey</t>
    </r>
    <r>
      <rPr>
        <sz val="8"/>
        <color rgb="FFC00000"/>
        <rFont val="Arial Narrow"/>
        <family val="2"/>
      </rPr>
      <t xml:space="preserve"> </t>
    </r>
    <r>
      <rPr>
        <sz val="10"/>
        <color theme="1" tint="0.249977111117893"/>
        <rFont val="Arial Narrow"/>
        <family val="2"/>
      </rPr>
      <t>I</t>
    </r>
    <r>
      <rPr>
        <b/>
        <sz val="8"/>
        <color rgb="FF008000"/>
        <rFont val="Arial Narrow"/>
        <family val="2"/>
      </rPr>
      <t xml:space="preserve"> A G </t>
    </r>
  </si>
  <si>
    <t>Services sheets 1 to 5 - net amount</t>
  </si>
  <si>
    <t>Services sheets 1 to 5 and surcharges - gross amount</t>
  </si>
  <si>
    <r>
      <t xml:space="preserve">Puff pastry snail III | </t>
    </r>
    <r>
      <rPr>
        <sz val="10"/>
        <color rgb="FFC00000"/>
        <rFont val="Arial Narrow"/>
        <family val="2"/>
      </rPr>
      <t xml:space="preserve">vegetables and herbs </t>
    </r>
    <r>
      <rPr>
        <sz val="8"/>
        <color rgb="FFC00000"/>
        <rFont val="Arial Narrow"/>
        <family val="2"/>
      </rPr>
      <t>vegetarian</t>
    </r>
    <r>
      <rPr>
        <sz val="10"/>
        <color theme="1" tint="0.249977111117893"/>
        <rFont val="Arial Narrow"/>
        <family val="2"/>
      </rPr>
      <t xml:space="preserve"> I</t>
    </r>
    <r>
      <rPr>
        <b/>
        <sz val="8"/>
        <color rgb="FF008000"/>
        <rFont val="Arial Narrow"/>
        <family val="2"/>
      </rPr>
      <t xml:space="preserve"> A G C </t>
    </r>
  </si>
  <si>
    <r>
      <t xml:space="preserve">Skewers | </t>
    </r>
    <r>
      <rPr>
        <sz val="10"/>
        <color rgb="FFC00000"/>
        <rFont val="Arial Narrow"/>
        <family val="2"/>
      </rPr>
      <t xml:space="preserve">small breaded turkey schnitzel </t>
    </r>
    <r>
      <rPr>
        <sz val="10"/>
        <color theme="1" tint="0.249977111117893"/>
        <rFont val="Arial Narrow"/>
        <family val="2"/>
      </rPr>
      <t xml:space="preserve">I </t>
    </r>
    <r>
      <rPr>
        <b/>
        <sz val="8"/>
        <color rgb="FF008000"/>
        <rFont val="Arial Narrow"/>
        <family val="2"/>
      </rPr>
      <t xml:space="preserve">A G C </t>
    </r>
  </si>
  <si>
    <r>
      <t xml:space="preserve">Jura X7 fully automatic coffee machine | </t>
    </r>
    <r>
      <rPr>
        <sz val="10"/>
        <color rgb="FFC00000"/>
        <rFont val="Arial Narrow"/>
        <family val="2"/>
      </rPr>
      <t xml:space="preserve">coffee, espresso, milk coffee and cappuccino 230 volts                                      fairs up to 3 days 159,00 € per day
fairs from 4 days 149,00 € per day </t>
    </r>
  </si>
  <si>
    <r>
      <t xml:space="preserve">Jura X9 fully automatic coffee machine | </t>
    </r>
    <r>
      <rPr>
        <sz val="10"/>
        <color rgb="FFC00000"/>
        <rFont val="Arial Narrow"/>
        <family val="2"/>
      </rPr>
      <t xml:space="preserve">coffee, espresso, milk coffee and cappuccino 230 volts                                          fairs up to 3 days 189,00 € per day
fairs from 4 days 179,00 € per day </t>
    </r>
  </si>
  <si>
    <r>
      <t xml:space="preserve">Coffee beans, own brand, high-quality productI </t>
    </r>
    <r>
      <rPr>
        <sz val="10"/>
        <color rgb="FFC00000"/>
        <rFont val="Arial Narrow"/>
        <family val="2"/>
      </rPr>
      <t>1 kilo bag</t>
    </r>
  </si>
  <si>
    <r>
      <t>Espresso beans, own brand, high-quality product I</t>
    </r>
    <r>
      <rPr>
        <sz val="10"/>
        <color rgb="FFC00000"/>
        <rFont val="Arial Narrow"/>
        <family val="2"/>
      </rPr>
      <t xml:space="preserve"> 1 kilo bag</t>
    </r>
  </si>
  <si>
    <r>
      <t>Spelt-Ciabatta bread |</t>
    </r>
    <r>
      <rPr>
        <sz val="10"/>
        <color rgb="FFC00000"/>
        <rFont val="Arial Narrow"/>
        <family val="2"/>
      </rPr>
      <t xml:space="preserve"> </t>
    </r>
    <r>
      <rPr>
        <sz val="8"/>
        <color rgb="FFC00000"/>
        <rFont val="Arial Narrow"/>
        <family val="2"/>
      </rPr>
      <t>vegan</t>
    </r>
    <r>
      <rPr>
        <sz val="10"/>
        <color theme="1" tint="0.249977111117893"/>
        <rFont val="Arial Narrow"/>
        <family val="2"/>
      </rPr>
      <t xml:space="preserve"> I </t>
    </r>
    <r>
      <rPr>
        <b/>
        <sz val="8"/>
        <color rgb="FF008000"/>
        <rFont val="Arial Narrow"/>
        <family val="2"/>
      </rPr>
      <t>A</t>
    </r>
  </si>
  <si>
    <r>
      <t xml:space="preserve">Roast pork with sauce and potato dumplings I </t>
    </r>
    <r>
      <rPr>
        <b/>
        <sz val="8"/>
        <color rgb="FF008000"/>
        <rFont val="Arial Narrow"/>
        <family val="2"/>
      </rPr>
      <t>A G J C I</t>
    </r>
  </si>
  <si>
    <r>
      <t xml:space="preserve">Regent </t>
    </r>
    <r>
      <rPr>
        <b/>
        <sz val="10"/>
        <color rgb="FF008000"/>
        <rFont val="Arial Narrow"/>
        <family val="2"/>
      </rPr>
      <t>organic</t>
    </r>
    <r>
      <rPr>
        <b/>
        <sz val="10"/>
        <color theme="1" tint="0.14999847407452621"/>
        <rFont val="Arial Narrow"/>
        <family val="2"/>
      </rPr>
      <t xml:space="preserve"> </t>
    </r>
    <r>
      <rPr>
        <sz val="10"/>
        <color theme="1" tint="0.14999847407452621"/>
        <rFont val="Arial Narrow"/>
        <family val="2"/>
      </rPr>
      <t xml:space="preserve">Forster </t>
    </r>
    <r>
      <rPr>
        <sz val="10"/>
        <color theme="1" tint="0.249977111117893"/>
        <rFont val="Arial Narrow"/>
        <family val="2"/>
      </rPr>
      <t xml:space="preserve">| </t>
    </r>
    <r>
      <rPr>
        <sz val="10"/>
        <color rgb="FFC00000"/>
        <rFont val="Arial Narrow"/>
        <family val="2"/>
      </rPr>
      <t>red</t>
    </r>
    <r>
      <rPr>
        <sz val="10"/>
        <color theme="1" tint="0.249977111117893"/>
        <rFont val="Arial Narrow"/>
        <family val="2"/>
      </rPr>
      <t xml:space="preserve"> | Germany</t>
    </r>
  </si>
  <si>
    <r>
      <t>Croissant, mini, unfilled</t>
    </r>
    <r>
      <rPr>
        <sz val="10"/>
        <color rgb="FFC00000"/>
        <rFont val="Arial Narrow"/>
        <family val="2"/>
      </rPr>
      <t xml:space="preserve"> </t>
    </r>
    <r>
      <rPr>
        <sz val="10"/>
        <color theme="2" tint="-0.749992370372631"/>
        <rFont val="Arial Narrow"/>
        <family val="2"/>
      </rPr>
      <t>|</t>
    </r>
    <r>
      <rPr>
        <sz val="10"/>
        <color theme="2" tint="-0.499984740745262"/>
        <rFont val="Arial Narrow"/>
        <family val="2"/>
      </rPr>
      <t xml:space="preserve">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E H K C F </t>
    </r>
  </si>
  <si>
    <r>
      <t xml:space="preserve">Set of salt and pepper shakers | </t>
    </r>
    <r>
      <rPr>
        <sz val="10"/>
        <color rgb="FFC00000"/>
        <rFont val="Arial Narrow"/>
        <family val="2"/>
      </rPr>
      <t>filled</t>
    </r>
  </si>
  <si>
    <r>
      <t xml:space="preserve">Napkins 24 x 24, color of your choice | </t>
    </r>
    <r>
      <rPr>
        <sz val="10"/>
        <color rgb="FFC00000"/>
        <rFont val="Arial Narrow"/>
        <family val="2"/>
      </rPr>
      <t xml:space="preserve">unit of 250 </t>
    </r>
  </si>
  <si>
    <r>
      <t xml:space="preserve">Aluminum foil | </t>
    </r>
    <r>
      <rPr>
        <sz val="10"/>
        <color rgb="FFC00000"/>
        <rFont val="Arial Narrow"/>
        <family val="2"/>
      </rPr>
      <t>household roll</t>
    </r>
  </si>
  <si>
    <r>
      <t xml:space="preserve">Petits fours 8-way sorting (48 pieces) |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E H K C F </t>
    </r>
  </si>
  <si>
    <r>
      <t xml:space="preserve">Petits fours 5-way sorting (150 pieces) |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E H K C F </t>
    </r>
  </si>
  <si>
    <r>
      <t xml:space="preserve">Adelholzener - apple spritzer | </t>
    </r>
    <r>
      <rPr>
        <sz val="10"/>
        <color rgb="FFC00000"/>
        <rFont val="Arial Narrow"/>
        <family val="2"/>
      </rPr>
      <t xml:space="preserve">0,5 </t>
    </r>
    <r>
      <rPr>
        <sz val="10"/>
        <color theme="1" tint="0.34998626667073579"/>
        <rFont val="Arial Narrow"/>
        <family val="2"/>
      </rPr>
      <t>l PET</t>
    </r>
  </si>
  <si>
    <r>
      <t xml:space="preserve">Adelholzener - cola mix | </t>
    </r>
    <r>
      <rPr>
        <sz val="10"/>
        <color rgb="FFC00000"/>
        <rFont val="Arial Narrow"/>
        <family val="2"/>
      </rPr>
      <t xml:space="preserve">0,5 </t>
    </r>
    <r>
      <rPr>
        <sz val="10"/>
        <color theme="1" tint="0.34998626667073579"/>
        <rFont val="Arial Narrow"/>
        <family val="2"/>
      </rPr>
      <t>l PET I</t>
    </r>
    <r>
      <rPr>
        <sz val="10"/>
        <color theme="1" tint="0.249977111117893"/>
        <rFont val="Arial Narrow"/>
        <family val="2"/>
      </rPr>
      <t xml:space="preserve"> </t>
    </r>
    <r>
      <rPr>
        <b/>
        <sz val="8"/>
        <color rgb="FF008000"/>
        <rFont val="Arial Narrow"/>
        <family val="2"/>
      </rPr>
      <t>caffeinated</t>
    </r>
  </si>
  <si>
    <r>
      <t xml:space="preserve">Adelholzener - red spritzer | </t>
    </r>
    <r>
      <rPr>
        <sz val="10"/>
        <color rgb="FFC00000"/>
        <rFont val="Arial Narrow"/>
        <family val="2"/>
      </rPr>
      <t xml:space="preserve">0,5 </t>
    </r>
    <r>
      <rPr>
        <sz val="10"/>
        <color theme="1" tint="0.34998626667073579"/>
        <rFont val="Arial Narrow"/>
        <family val="2"/>
      </rPr>
      <t>l PET</t>
    </r>
  </si>
  <si>
    <r>
      <t xml:space="preserve">Adelholzener - sports spritzer | </t>
    </r>
    <r>
      <rPr>
        <sz val="10"/>
        <color rgb="FFC00000"/>
        <rFont val="Arial Narrow"/>
        <family val="2"/>
      </rPr>
      <t>0,5</t>
    </r>
    <r>
      <rPr>
        <sz val="10"/>
        <color theme="1" tint="0.34998626667073579"/>
        <rFont val="Arial Narrow"/>
        <family val="2"/>
      </rPr>
      <t xml:space="preserve"> l PET</t>
    </r>
  </si>
  <si>
    <r>
      <t>Volvic naturell |</t>
    </r>
    <r>
      <rPr>
        <sz val="10"/>
        <color rgb="FFC00000"/>
        <rFont val="Arial Narrow"/>
        <family val="2"/>
      </rPr>
      <t xml:space="preserve"> PET</t>
    </r>
  </si>
  <si>
    <r>
      <t xml:space="preserve">Adelholzener classic mineral water | </t>
    </r>
    <r>
      <rPr>
        <sz val="10"/>
        <color rgb="FFC00000"/>
        <rFont val="Arial Narrow"/>
        <family val="2"/>
      </rPr>
      <t xml:space="preserve">0,5 </t>
    </r>
    <r>
      <rPr>
        <sz val="10"/>
        <color theme="1" tint="0.34998626667073579"/>
        <rFont val="Arial Narrow"/>
        <family val="2"/>
      </rPr>
      <t>l PET</t>
    </r>
  </si>
  <si>
    <r>
      <t xml:space="preserve">Adelholzener medium mineral water | </t>
    </r>
    <r>
      <rPr>
        <sz val="10"/>
        <color rgb="FFC00000"/>
        <rFont val="Arial Narrow"/>
        <family val="2"/>
      </rPr>
      <t>0,5</t>
    </r>
    <r>
      <rPr>
        <sz val="10"/>
        <color theme="1" tint="0.34998626667073579"/>
        <rFont val="Arial Narrow"/>
        <family val="2"/>
      </rPr>
      <t xml:space="preserve"> l PET</t>
    </r>
  </si>
  <si>
    <r>
      <t xml:space="preserve">Adelholzener still mineral water  | </t>
    </r>
    <r>
      <rPr>
        <sz val="10"/>
        <color rgb="FFC00000"/>
        <rFont val="Arial Narrow"/>
        <family val="2"/>
      </rPr>
      <t xml:space="preserve">0,5 </t>
    </r>
    <r>
      <rPr>
        <sz val="10"/>
        <color theme="1" tint="0.34998626667073579"/>
        <rFont val="Arial Narrow"/>
        <family val="2"/>
      </rPr>
      <t xml:space="preserve">l PET </t>
    </r>
  </si>
  <si>
    <t>Bag</t>
  </si>
  <si>
    <t>Styrofoam box</t>
  </si>
  <si>
    <r>
      <t xml:space="preserve">Dry Ice Nuggets 16mm I </t>
    </r>
    <r>
      <rPr>
        <sz val="10"/>
        <color rgb="FFC00000"/>
        <rFont val="Arial Narrow"/>
        <family val="2"/>
      </rPr>
      <t>unit of 6,5 kg</t>
    </r>
  </si>
  <si>
    <r>
      <t xml:space="preserve">Ice cubes I </t>
    </r>
    <r>
      <rPr>
        <sz val="10"/>
        <color rgb="FFC00000"/>
        <rFont val="Arial Narrow"/>
        <family val="2"/>
      </rPr>
      <t>unit of 5 kg</t>
    </r>
  </si>
  <si>
    <r>
      <t xml:space="preserve">Crushed ice I </t>
    </r>
    <r>
      <rPr>
        <sz val="10"/>
        <color rgb="FFC00000"/>
        <rFont val="Arial Narrow"/>
        <family val="2"/>
      </rPr>
      <t>unit of 5 kg</t>
    </r>
  </si>
  <si>
    <r>
      <t xml:space="preserve">Red wine glass | </t>
    </r>
    <r>
      <rPr>
        <sz val="10"/>
        <color rgb="FFC00000"/>
        <rFont val="Arial Narrow"/>
        <family val="2"/>
      </rPr>
      <t xml:space="preserve">also for soft drinks or juice </t>
    </r>
    <r>
      <rPr>
        <sz val="10"/>
        <color theme="1" tint="0.249977111117893"/>
        <rFont val="Arial Narrow"/>
        <family val="2"/>
      </rPr>
      <t>I 355 ml</t>
    </r>
  </si>
  <si>
    <r>
      <t xml:space="preserve">Water glass | </t>
    </r>
    <r>
      <rPr>
        <sz val="10"/>
        <color rgb="FFC00000"/>
        <rFont val="Arial Narrow"/>
        <family val="2"/>
      </rPr>
      <t>also for soft drinks or juice</t>
    </r>
    <r>
      <rPr>
        <sz val="10"/>
        <color theme="1" tint="0.249977111117893"/>
        <rFont val="Arial Narrow"/>
        <family val="2"/>
      </rPr>
      <t xml:space="preserve"> I 455 ml </t>
    </r>
  </si>
  <si>
    <r>
      <t>Beer mug |</t>
    </r>
    <r>
      <rPr>
        <sz val="10"/>
        <color rgb="FFC00000"/>
        <rFont val="Arial Narrow"/>
        <family val="2"/>
      </rPr>
      <t xml:space="preserve"> glas </t>
    </r>
    <r>
      <rPr>
        <sz val="10"/>
        <color theme="1" tint="0.34998626667073579"/>
        <rFont val="Arial Narrow"/>
        <family val="2"/>
      </rPr>
      <t>I 0,4 l</t>
    </r>
  </si>
  <si>
    <r>
      <t xml:space="preserve">Microwave </t>
    </r>
    <r>
      <rPr>
        <b/>
        <sz val="10"/>
        <color theme="1" tint="0.34998626667073579"/>
        <rFont val="Arial Narrow"/>
        <family val="2"/>
      </rPr>
      <t>home appliance</t>
    </r>
    <r>
      <rPr>
        <sz val="10"/>
        <color theme="1" tint="0.249977111117893"/>
        <rFont val="Arial Narrow"/>
        <family val="2"/>
      </rPr>
      <t xml:space="preserve"> | </t>
    </r>
    <r>
      <rPr>
        <sz val="10"/>
        <color rgb="FFC00000"/>
        <rFont val="Arial Narrow"/>
        <family val="2"/>
      </rPr>
      <t>230 volts</t>
    </r>
  </si>
  <si>
    <r>
      <t>Water dispens</t>
    </r>
    <r>
      <rPr>
        <sz val="10"/>
        <color theme="1" tint="0.34998626667073579"/>
        <rFont val="Arial Narrow"/>
        <family val="2"/>
      </rPr>
      <t xml:space="preserve">er </t>
    </r>
    <r>
      <rPr>
        <b/>
        <sz val="10"/>
        <color theme="1" tint="0.34998626667073579"/>
        <rFont val="Arial Narrow"/>
        <family val="2"/>
      </rPr>
      <t xml:space="preserve">with cooling system </t>
    </r>
    <r>
      <rPr>
        <sz val="10"/>
        <color theme="1" tint="0.34998626667073579"/>
        <rFont val="Arial Narrow"/>
        <family val="2"/>
      </rPr>
      <t>I</t>
    </r>
    <r>
      <rPr>
        <sz val="10"/>
        <color rgb="FFC00000"/>
        <rFont val="Arial Narrow"/>
        <family val="2"/>
      </rPr>
      <t xml:space="preserve"> 230 volts
</t>
    </r>
  </si>
  <si>
    <r>
      <t xml:space="preserve">Hygienepack for water dispenser | </t>
    </r>
    <r>
      <rPr>
        <sz val="10"/>
        <color rgb="FFC00000"/>
        <rFont val="Arial Narrow"/>
        <family val="2"/>
      </rPr>
      <t>once per trade fair and device</t>
    </r>
  </si>
  <si>
    <r>
      <t xml:space="preserve">Bottle refrigerator high </t>
    </r>
    <r>
      <rPr>
        <b/>
        <sz val="10"/>
        <color theme="1" tint="0.249977111117893"/>
        <rFont val="Arial Narrow"/>
        <family val="2"/>
      </rPr>
      <t>with glass door</t>
    </r>
    <r>
      <rPr>
        <sz val="10"/>
        <color theme="1" tint="0.249977111117893"/>
        <rFont val="Arial Narrow"/>
        <family val="2"/>
      </rPr>
      <t xml:space="preserve"> | </t>
    </r>
    <r>
      <rPr>
        <sz val="10"/>
        <color rgb="FFC00000"/>
        <rFont val="Arial Narrow"/>
        <family val="2"/>
      </rPr>
      <t>230 volts</t>
    </r>
  </si>
  <si>
    <r>
      <t xml:space="preserve">Mini refrigerator  </t>
    </r>
    <r>
      <rPr>
        <b/>
        <sz val="10"/>
        <color theme="1" tint="0.249977111117893"/>
        <rFont val="Arial Narrow"/>
        <family val="2"/>
      </rPr>
      <t>with glass door</t>
    </r>
    <r>
      <rPr>
        <sz val="10"/>
        <color theme="1" tint="0.249977111117893"/>
        <rFont val="Arial Narrow"/>
        <family val="2"/>
      </rPr>
      <t xml:space="preserve"> | </t>
    </r>
    <r>
      <rPr>
        <sz val="10"/>
        <color rgb="FFC00000"/>
        <rFont val="Arial Narrow"/>
        <family val="2"/>
      </rPr>
      <t xml:space="preserve">230 volts </t>
    </r>
    <r>
      <rPr>
        <sz val="10"/>
        <color theme="1" tint="0.14999847407452621"/>
        <rFont val="Arial Narrow"/>
        <family val="2"/>
      </rPr>
      <t xml:space="preserve">I conferenceroom approx. 15 bottles 0,2/0,25 litre </t>
    </r>
  </si>
  <si>
    <r>
      <t xml:space="preserve">Undercounter refrigerator </t>
    </r>
    <r>
      <rPr>
        <b/>
        <sz val="10"/>
        <color theme="1" tint="0.249977111117893"/>
        <rFont val="Arial Narrow"/>
        <family val="2"/>
      </rPr>
      <t xml:space="preserve">with glass door </t>
    </r>
    <r>
      <rPr>
        <sz val="10"/>
        <color theme="1" tint="0.249977111117893"/>
        <rFont val="Arial Narrow"/>
        <family val="2"/>
      </rPr>
      <t xml:space="preserve">I </t>
    </r>
    <r>
      <rPr>
        <sz val="10"/>
        <color rgb="FFC00000"/>
        <rFont val="Arial Narrow"/>
        <family val="2"/>
      </rPr>
      <t>approx. 118 liters, white approx. 54.5 x 54 x 84 cm 230 volts</t>
    </r>
  </si>
  <si>
    <r>
      <t xml:space="preserve">Wooden pretzel stand I </t>
    </r>
    <r>
      <rPr>
        <sz val="10"/>
        <color rgb="FFC00000"/>
        <rFont val="Arial Narrow"/>
        <family val="2"/>
      </rPr>
      <t>approx. for 10 to 15 pretzels</t>
    </r>
  </si>
  <si>
    <r>
      <t xml:space="preserve">Stainless steel polished double-walled beverage cooler | </t>
    </r>
    <r>
      <rPr>
        <sz val="10"/>
        <color rgb="FFC00000"/>
        <rFont val="Arial Narrow"/>
        <family val="2"/>
      </rPr>
      <t xml:space="preserve">approx. 40 cm diameter </t>
    </r>
    <r>
      <rPr>
        <sz val="10"/>
        <color theme="1" tint="0.249977111117893"/>
        <rFont val="Arial Narrow"/>
        <family val="2"/>
      </rPr>
      <t>| for drinks on ice cubes</t>
    </r>
  </si>
  <si>
    <r>
      <t xml:space="preserve">Standing table cover | </t>
    </r>
    <r>
      <rPr>
        <sz val="10"/>
        <color rgb="FFC00000"/>
        <rFont val="Arial Narrow"/>
        <family val="2"/>
      </rPr>
      <t xml:space="preserve">stretch fabric white or black </t>
    </r>
    <r>
      <rPr>
        <sz val="10"/>
        <color theme="1" tint="0.249977111117893"/>
        <rFont val="Arial Narrow"/>
        <family val="2"/>
      </rPr>
      <t>| daily exchange including cleaning</t>
    </r>
  </si>
  <si>
    <r>
      <t xml:space="preserve">Bar table/standing table | </t>
    </r>
    <r>
      <rPr>
        <sz val="10"/>
        <color rgb="FFC00000"/>
        <rFont val="Arial Narrow"/>
        <family val="2"/>
      </rPr>
      <t xml:space="preserve">approx. 85 cm diameter </t>
    </r>
    <r>
      <rPr>
        <sz val="10"/>
        <color theme="1" tint="0.249977111117893"/>
        <rFont val="Arial Narrow"/>
        <family val="2"/>
      </rPr>
      <t xml:space="preserve">| approx. 110 cm height I </t>
    </r>
    <r>
      <rPr>
        <sz val="10"/>
        <color rgb="FFC00000"/>
        <rFont val="Arial Narrow"/>
        <family val="2"/>
      </rPr>
      <t>round</t>
    </r>
  </si>
  <si>
    <r>
      <t>Disposable cup, 0.2 litre |</t>
    </r>
    <r>
      <rPr>
        <sz val="10"/>
        <color rgb="FFFF0000"/>
        <rFont val="Arial Narrow"/>
        <family val="2"/>
      </rPr>
      <t xml:space="preserve"> </t>
    </r>
    <r>
      <rPr>
        <sz val="10"/>
        <color rgb="FFC00000"/>
        <rFont val="Arial Narrow"/>
        <family val="2"/>
      </rPr>
      <t xml:space="preserve">unit 50 </t>
    </r>
  </si>
  <si>
    <r>
      <t xml:space="preserve">Disposable coffee cup, 0.2 litre | </t>
    </r>
    <r>
      <rPr>
        <sz val="10"/>
        <color rgb="FFC00000"/>
        <rFont val="Arial Narrow"/>
        <family val="2"/>
      </rPr>
      <t xml:space="preserve">unit of 50 </t>
    </r>
  </si>
  <si>
    <r>
      <t xml:space="preserve">Disposable espress cup, 0.1 litre | </t>
    </r>
    <r>
      <rPr>
        <sz val="10"/>
        <color rgb="FFC00000"/>
        <rFont val="Arial Narrow"/>
        <family val="2"/>
      </rPr>
      <t xml:space="preserve">unit of 50 </t>
    </r>
  </si>
  <si>
    <r>
      <t xml:space="preserve">Paper straws/kraft paper straws I </t>
    </r>
    <r>
      <rPr>
        <sz val="10"/>
        <color rgb="FFC00000"/>
        <rFont val="Arial Narrow"/>
        <family val="2"/>
      </rPr>
      <t>unit of 250</t>
    </r>
  </si>
  <si>
    <r>
      <rPr>
        <b/>
        <sz val="10"/>
        <color theme="1" tint="0.249977111117893"/>
        <rFont val="Arial Narrow"/>
        <family val="2"/>
      </rPr>
      <t>Ice cream cart with fabric roof</t>
    </r>
    <r>
      <rPr>
        <sz val="10"/>
        <color theme="1" tint="0.249977111117893"/>
        <rFont val="Arial Narrow"/>
        <family val="2"/>
      </rPr>
      <t xml:space="preserve"> and sink | o</t>
    </r>
    <r>
      <rPr>
        <sz val="10"/>
        <color rgb="FFC00000"/>
        <rFont val="Arial Narrow"/>
        <family val="2"/>
      </rPr>
      <t>nly a 230 volt power connection is required</t>
    </r>
    <r>
      <rPr>
        <sz val="10"/>
        <color theme="1" tint="0.249977111117893"/>
        <rFont val="Arial Narrow"/>
        <family val="2"/>
      </rPr>
      <t xml:space="preserve"> | for up to 7 x 5-liter ice cream containers or portioned ice cream | </t>
    </r>
    <r>
      <rPr>
        <sz val="10"/>
        <color rgb="FFC00000"/>
        <rFont val="Arial Narrow"/>
        <family val="2"/>
      </rPr>
      <t>External dimensions W x D x H: 1,570 mm x 862 mm x 2,276 mm</t>
    </r>
    <r>
      <rPr>
        <sz val="10"/>
        <color theme="1" tint="0.249977111117893"/>
        <rFont val="Arial Narrow"/>
        <family val="2"/>
      </rPr>
      <t xml:space="preserve">
</t>
    </r>
    <r>
      <rPr>
        <b/>
        <sz val="10"/>
        <color rgb="FFC00000"/>
        <rFont val="Arial Narrow"/>
        <family val="2"/>
      </rPr>
      <t>Ice cream can be purchased through us</t>
    </r>
  </si>
  <si>
    <r>
      <t xml:space="preserve">Refrigerator with integrated single-line beer dispenser | </t>
    </r>
    <r>
      <rPr>
        <sz val="10"/>
        <color rgb="FFC00000"/>
        <rFont val="Arial Narrow"/>
        <family val="2"/>
      </rPr>
      <t xml:space="preserve">Freestanding unit, 230 volts </t>
    </r>
    <r>
      <rPr>
        <sz val="10"/>
        <color theme="1" tint="0.249977111117893"/>
        <rFont val="Arial Narrow"/>
        <family val="2"/>
      </rPr>
      <t xml:space="preserve">I </t>
    </r>
    <r>
      <rPr>
        <b/>
        <sz val="10"/>
        <color theme="1" tint="0.249977111117893"/>
        <rFont val="Arial Narrow"/>
        <family val="2"/>
      </rPr>
      <t>suitable for a 30-liter keg</t>
    </r>
    <r>
      <rPr>
        <sz val="10"/>
        <color theme="1" tint="0.249977111117893"/>
        <rFont val="Arial Narrow"/>
        <family val="2"/>
      </rPr>
      <t xml:space="preserve">
Dimensions approx. W/D/H 665 x 515 x 815 mm on casters</t>
    </r>
  </si>
  <si>
    <r>
      <t>Carbon dioxide cartridge 2 kg |</t>
    </r>
    <r>
      <rPr>
        <sz val="10"/>
        <color rgb="FFC00000"/>
        <rFont val="Arial Narrow"/>
        <family val="2"/>
      </rPr>
      <t xml:space="preserve"> cartridge on loan</t>
    </r>
  </si>
  <si>
    <r>
      <t xml:space="preserve">Whisky glass | </t>
    </r>
    <r>
      <rPr>
        <sz val="10"/>
        <color rgb="FFC00000"/>
        <rFont val="Arial Narrow"/>
        <family val="2"/>
      </rPr>
      <t>beautifully shaped, smooth glass with a thick base</t>
    </r>
  </si>
  <si>
    <r>
      <t xml:space="preserve">Hoppe pale beer | </t>
    </r>
    <r>
      <rPr>
        <sz val="10"/>
        <color rgb="FFC00000"/>
        <rFont val="Arial Narrow"/>
        <family val="2"/>
      </rPr>
      <t>barrel Keg</t>
    </r>
    <r>
      <rPr>
        <sz val="10"/>
        <color theme="1" tint="0.249977111117893"/>
        <rFont val="Arial Narrow"/>
        <family val="2"/>
      </rPr>
      <t xml:space="preserve"> I 
handmade - regional - sustainable</t>
    </r>
    <r>
      <rPr>
        <sz val="8"/>
        <color rgb="FF008000"/>
        <rFont val="Arial Narrow"/>
        <family val="2"/>
      </rPr>
      <t xml:space="preserve"> </t>
    </r>
    <r>
      <rPr>
        <sz val="12"/>
        <color theme="1" tint="0.14999847407452621"/>
        <rFont val="Arial Narrow"/>
        <family val="2"/>
      </rPr>
      <t>I</t>
    </r>
    <r>
      <rPr>
        <b/>
        <sz val="8"/>
        <color rgb="FF008000"/>
        <rFont val="Arial Narrow"/>
        <family val="2"/>
      </rPr>
      <t xml:space="preserve"> A</t>
    </r>
  </si>
  <si>
    <r>
      <t xml:space="preserve">Hoppe wheat beer | </t>
    </r>
    <r>
      <rPr>
        <sz val="10"/>
        <color rgb="FFC00000"/>
        <rFont val="Arial Narrow"/>
        <family val="2"/>
      </rPr>
      <t>barrel Keg</t>
    </r>
    <r>
      <rPr>
        <sz val="10"/>
        <color theme="1" tint="0.249977111117893"/>
        <rFont val="Arial Narrow"/>
        <family val="2"/>
      </rPr>
      <t xml:space="preserve"> I 
handmade - regional - sustainable</t>
    </r>
    <r>
      <rPr>
        <sz val="8"/>
        <color rgb="FF008000"/>
        <rFont val="Arial Narrow"/>
        <family val="2"/>
      </rPr>
      <t xml:space="preserve"> </t>
    </r>
    <r>
      <rPr>
        <sz val="12"/>
        <color theme="1" tint="0.14999847407452621"/>
        <rFont val="Arial Narrow"/>
        <family val="2"/>
      </rPr>
      <t>I</t>
    </r>
    <r>
      <rPr>
        <b/>
        <sz val="8"/>
        <color rgb="FF008000"/>
        <rFont val="Arial Narrow"/>
        <family val="2"/>
      </rPr>
      <t xml:space="preserve"> A</t>
    </r>
  </si>
  <si>
    <r>
      <t xml:space="preserve">Bavarian classic mineral water | </t>
    </r>
    <r>
      <rPr>
        <sz val="10"/>
        <color rgb="FFC00000"/>
        <rFont val="Arial Narrow"/>
        <family val="2"/>
      </rPr>
      <t>with gas</t>
    </r>
  </si>
  <si>
    <r>
      <t xml:space="preserve">Bavarian medium mineral water  | </t>
    </r>
    <r>
      <rPr>
        <sz val="10"/>
        <color rgb="FFC00000"/>
        <rFont val="Arial Narrow"/>
        <family val="2"/>
      </rPr>
      <t>with less gas</t>
    </r>
  </si>
  <si>
    <r>
      <t xml:space="preserve">Bavarian still mineral water  | </t>
    </r>
    <r>
      <rPr>
        <sz val="10"/>
        <color rgb="FFC00000"/>
        <rFont val="Arial Narrow"/>
        <family val="2"/>
      </rPr>
      <t>without gas</t>
    </r>
  </si>
  <si>
    <r>
      <t>Munich wheat beer I</t>
    </r>
    <r>
      <rPr>
        <b/>
        <sz val="8"/>
        <color rgb="FF008000"/>
        <rFont val="Arial Narrow"/>
        <family val="2"/>
      </rPr>
      <t xml:space="preserve"> A</t>
    </r>
  </si>
  <si>
    <r>
      <t xml:space="preserve">Munich pale beer I </t>
    </r>
    <r>
      <rPr>
        <b/>
        <sz val="8"/>
        <color rgb="FF008000"/>
        <rFont val="Arial Narrow"/>
        <family val="2"/>
      </rPr>
      <t>A</t>
    </r>
  </si>
  <si>
    <r>
      <t xml:space="preserve">Munich pale beer | </t>
    </r>
    <r>
      <rPr>
        <sz val="10"/>
        <color rgb="FFC00000"/>
        <rFont val="Arial Narrow"/>
        <family val="2"/>
      </rPr>
      <t>small bottle</t>
    </r>
    <r>
      <rPr>
        <sz val="10"/>
        <color theme="1" tint="0.249977111117893"/>
        <rFont val="Arial Narrow"/>
        <family val="2"/>
      </rPr>
      <t xml:space="preserve"> I </t>
    </r>
    <r>
      <rPr>
        <b/>
        <sz val="8"/>
        <color rgb="FF008000"/>
        <rFont val="Arial Narrow"/>
        <family val="2"/>
      </rPr>
      <t>A</t>
    </r>
  </si>
  <si>
    <r>
      <t xml:space="preserve">Munich wheat beer | </t>
    </r>
    <r>
      <rPr>
        <sz val="10"/>
        <color rgb="FFC00000"/>
        <rFont val="Arial Narrow"/>
        <family val="2"/>
      </rPr>
      <t>small bottle</t>
    </r>
    <r>
      <rPr>
        <sz val="10"/>
        <color theme="1" tint="0.249977111117893"/>
        <rFont val="Arial Narrow"/>
        <family val="2"/>
      </rPr>
      <t xml:space="preserve"> I</t>
    </r>
    <r>
      <rPr>
        <b/>
        <sz val="8"/>
        <color rgb="FF008000"/>
        <rFont val="Arial Narrow"/>
        <family val="2"/>
      </rPr>
      <t xml:space="preserve"> A</t>
    </r>
  </si>
  <si>
    <r>
      <t xml:space="preserve">Munich wheat beer | </t>
    </r>
    <r>
      <rPr>
        <sz val="10"/>
        <color rgb="FFC00000"/>
        <rFont val="Arial Narrow"/>
        <family val="2"/>
      </rPr>
      <t>non-alkoholic</t>
    </r>
    <r>
      <rPr>
        <sz val="10"/>
        <color theme="1" tint="0.249977111117893"/>
        <rFont val="Arial Narrow"/>
        <family val="2"/>
      </rPr>
      <t xml:space="preserve"> I</t>
    </r>
    <r>
      <rPr>
        <b/>
        <sz val="10"/>
        <color theme="1" tint="0.249977111117893"/>
        <rFont val="Arial Narrow"/>
        <family val="2"/>
      </rPr>
      <t xml:space="preserve"> </t>
    </r>
    <r>
      <rPr>
        <b/>
        <sz val="8"/>
        <color rgb="FF008000"/>
        <rFont val="Arial Narrow"/>
        <family val="2"/>
      </rPr>
      <t>A</t>
    </r>
  </si>
  <si>
    <r>
      <t xml:space="preserve">Munich wheat beer | </t>
    </r>
    <r>
      <rPr>
        <sz val="10"/>
        <color rgb="FFC00000"/>
        <rFont val="Arial Narrow"/>
        <family val="2"/>
      </rPr>
      <t>non-alkoholic</t>
    </r>
    <r>
      <rPr>
        <sz val="10"/>
        <color theme="1" tint="0.249977111117893"/>
        <rFont val="Arial Narrow"/>
        <family val="2"/>
      </rPr>
      <t xml:space="preserve"> small bottle I </t>
    </r>
    <r>
      <rPr>
        <b/>
        <sz val="8"/>
        <color rgb="FF008000"/>
        <rFont val="Arial Narrow"/>
        <family val="2"/>
      </rPr>
      <t>A</t>
    </r>
  </si>
  <si>
    <r>
      <t xml:space="preserve">Munich pale beer | </t>
    </r>
    <r>
      <rPr>
        <sz val="10"/>
        <color rgb="FFC00000"/>
        <rFont val="Arial Narrow"/>
        <family val="2"/>
      </rPr>
      <t>non-alcoholic</t>
    </r>
    <r>
      <rPr>
        <sz val="10"/>
        <color theme="1" tint="0.249977111117893"/>
        <rFont val="Arial Narrow"/>
        <family val="2"/>
      </rPr>
      <t xml:space="preserve"> I </t>
    </r>
    <r>
      <rPr>
        <b/>
        <sz val="8"/>
        <color rgb="FF008000"/>
        <rFont val="Arial Narrow"/>
        <family val="2"/>
      </rPr>
      <t xml:space="preserve">A </t>
    </r>
  </si>
  <si>
    <t>1.7. | Salads</t>
  </si>
  <si>
    <r>
      <t xml:space="preserve">1.8. | Panini &amp; Co. - </t>
    </r>
    <r>
      <rPr>
        <b/>
        <sz val="10"/>
        <color rgb="FF0033CC"/>
        <rFont val="Arial Narrow"/>
        <family val="2"/>
      </rPr>
      <t xml:space="preserve">cold </t>
    </r>
    <r>
      <rPr>
        <b/>
        <sz val="10"/>
        <color theme="1" tint="0.249977111117893"/>
        <rFont val="Arial Narrow"/>
        <family val="2"/>
      </rPr>
      <t>selection</t>
    </r>
  </si>
  <si>
    <t>1.10. | Bagels</t>
  </si>
  <si>
    <r>
      <t xml:space="preserve">1.11. | Panini &amp; Co. - </t>
    </r>
    <r>
      <rPr>
        <b/>
        <sz val="10"/>
        <color rgb="FFC00000"/>
        <rFont val="Arial Narrow"/>
        <family val="2"/>
      </rPr>
      <t>warm</t>
    </r>
    <r>
      <rPr>
        <b/>
        <sz val="10"/>
        <color theme="1" tint="0.249977111117893"/>
        <rFont val="Arial Narrow"/>
        <family val="2"/>
      </rPr>
      <t xml:space="preserve"> selection</t>
    </r>
  </si>
  <si>
    <r>
      <t xml:space="preserve">1.12. | Specialties in a small glass - </t>
    </r>
    <r>
      <rPr>
        <b/>
        <sz val="10"/>
        <color rgb="FF0033CC"/>
        <rFont val="Arial Narrow"/>
        <family val="2"/>
      </rPr>
      <t>cold</t>
    </r>
    <r>
      <rPr>
        <b/>
        <sz val="10"/>
        <color theme="1" tint="0.249977111117893"/>
        <rFont val="Arial Narrow"/>
        <family val="2"/>
      </rPr>
      <t xml:space="preserve"> selection</t>
    </r>
  </si>
  <si>
    <r>
      <t>1.13. |</t>
    </r>
    <r>
      <rPr>
        <b/>
        <sz val="11"/>
        <color rgb="FFC00000"/>
        <rFont val="Arial Narrow"/>
        <family val="2"/>
      </rPr>
      <t xml:space="preserve"> Warm</t>
    </r>
    <r>
      <rPr>
        <b/>
        <sz val="10"/>
        <color theme="1" tint="0.249977111117893"/>
        <rFont val="Arial Narrow"/>
        <family val="2"/>
      </rPr>
      <t xml:space="preserve"> lunch</t>
    </r>
  </si>
  <si>
    <t>1.14. | Soups - we serve herbs and/or toasted bread cubes with the soup</t>
  </si>
  <si>
    <t>1.15. | Dessert - served in a single portion glas</t>
  </si>
  <si>
    <t>bowl</t>
  </si>
  <si>
    <r>
      <t xml:space="preserve">Mediterranean vegetable bowl </t>
    </r>
    <r>
      <rPr>
        <sz val="8"/>
        <color rgb="FFC00000"/>
        <rFont val="Arial Narrow"/>
        <family val="2"/>
      </rPr>
      <t>vegetarian</t>
    </r>
    <r>
      <rPr>
        <sz val="10"/>
        <color theme="1" tint="0.249977111117893"/>
        <rFont val="Arial Narrow"/>
        <family val="2"/>
      </rPr>
      <t xml:space="preserve"> I </t>
    </r>
    <r>
      <rPr>
        <b/>
        <sz val="8"/>
        <color rgb="FF008000"/>
        <rFont val="Arial Narrow"/>
        <family val="2"/>
      </rPr>
      <t xml:space="preserve">A G H I </t>
    </r>
    <r>
      <rPr>
        <sz val="10"/>
        <color theme="1" tint="0.249977111117893"/>
        <rFont val="Arial Narrow"/>
        <family val="2"/>
      </rPr>
      <t xml:space="preserve">I Ø 15 cm
</t>
    </r>
    <r>
      <rPr>
        <sz val="10"/>
        <color rgb="FFC00000"/>
        <rFont val="Arial Narrow"/>
        <family val="2"/>
      </rPr>
      <t>grilled vegetables - pearl barley - fresh herbs - feta cheese - homemade pesto</t>
    </r>
  </si>
  <si>
    <r>
      <t>Asian curry-ginger chicken bowl I</t>
    </r>
    <r>
      <rPr>
        <b/>
        <sz val="8"/>
        <color rgb="FF008000"/>
        <rFont val="Arial Narrow"/>
        <family val="2"/>
      </rPr>
      <t xml:space="preserve"> H K F E</t>
    </r>
    <r>
      <rPr>
        <sz val="10"/>
        <color theme="1" tint="0.249977111117893"/>
        <rFont val="Arial Narrow"/>
        <family val="2"/>
      </rPr>
      <t xml:space="preserve"> I Ø 15 cm
</t>
    </r>
    <r>
      <rPr>
        <sz val="10"/>
        <color rgb="FFC00000"/>
        <rFont val="Arial Narrow"/>
        <family val="2"/>
      </rPr>
      <t>Chicken breast strips - herbed rice - sweet and sour vegetables - curry-ginger dip</t>
    </r>
  </si>
  <si>
    <r>
      <t xml:space="preserve">Arabic bulgur-falafel-bowl </t>
    </r>
    <r>
      <rPr>
        <sz val="8"/>
        <color rgb="FFC00000"/>
        <rFont val="Arial Narrow"/>
        <family val="2"/>
      </rPr>
      <t xml:space="preserve">vegan </t>
    </r>
    <r>
      <rPr>
        <sz val="10"/>
        <color theme="1" tint="0.249977111117893"/>
        <rFont val="Arial Narrow"/>
        <family val="2"/>
      </rPr>
      <t xml:space="preserve">I </t>
    </r>
    <r>
      <rPr>
        <b/>
        <sz val="8"/>
        <color rgb="FF008000"/>
        <rFont val="Arial Narrow"/>
        <family val="2"/>
      </rPr>
      <t>A</t>
    </r>
    <r>
      <rPr>
        <sz val="10"/>
        <color theme="1" tint="0.249977111117893"/>
        <rFont val="Arial Narrow"/>
        <family val="2"/>
      </rPr>
      <t xml:space="preserve"> I Ø 15 cm
</t>
    </r>
    <r>
      <rPr>
        <sz val="10"/>
        <color rgb="FFC00000"/>
        <rFont val="Arial Narrow"/>
        <family val="2"/>
      </rPr>
      <t>Bulgur marinated with orange and mint - falafel - chickpeas - avocado - hummus</t>
    </r>
  </si>
  <si>
    <r>
      <t xml:space="preserve">Bavarian fish bowl I </t>
    </r>
    <r>
      <rPr>
        <b/>
        <sz val="8"/>
        <color rgb="FF008000"/>
        <rFont val="Arial Narrow"/>
        <family val="2"/>
      </rPr>
      <t xml:space="preserve">D L K </t>
    </r>
    <r>
      <rPr>
        <sz val="10"/>
        <color theme="1" tint="0.249977111117893"/>
        <rFont val="Arial Narrow"/>
        <family val="2"/>
      </rPr>
      <t xml:space="preserve">I Ø 15 cm
</t>
    </r>
    <r>
      <rPr>
        <sz val="10"/>
        <color rgb="FFC00000"/>
        <rFont val="Arial Narrow"/>
        <family val="2"/>
      </rPr>
      <t>Smoked trout fillet - marinated potatoes - beetroot - leeks - fresh horseradish</t>
    </r>
  </si>
  <si>
    <r>
      <t>1.6. | Bowls</t>
    </r>
    <r>
      <rPr>
        <b/>
        <sz val="10"/>
        <color rgb="FF002060"/>
        <rFont val="Arial Narrow"/>
        <family val="2"/>
      </rPr>
      <t xml:space="preserve"> </t>
    </r>
    <r>
      <rPr>
        <b/>
        <sz val="10"/>
        <color rgb="FF0000FF"/>
        <rFont val="Arial Narrow"/>
        <family val="2"/>
      </rPr>
      <t>cold</t>
    </r>
    <r>
      <rPr>
        <b/>
        <sz val="10"/>
        <color theme="1" tint="0.249977111117893"/>
        <rFont val="Arial Narrow"/>
        <family val="2"/>
      </rPr>
      <t xml:space="preserve"> choice - served in a </t>
    </r>
    <r>
      <rPr>
        <b/>
        <sz val="10"/>
        <color rgb="FFC00000"/>
        <rFont val="Arial Narrow"/>
        <family val="2"/>
      </rPr>
      <t>porcelain bowl</t>
    </r>
  </si>
  <si>
    <r>
      <t xml:space="preserve">Mini cone-shaped waffle | </t>
    </r>
    <r>
      <rPr>
        <sz val="10"/>
        <color rgb="FFC00000"/>
        <rFont val="Arial Narrow"/>
        <family val="2"/>
      </rPr>
      <t>savory</t>
    </r>
    <r>
      <rPr>
        <sz val="10"/>
        <color theme="1" tint="0.249977111117893"/>
        <rFont val="Arial Narrow"/>
        <family val="2"/>
      </rPr>
      <t xml:space="preserve"> | Ø 2.5 cm, L 7.5 cm | </t>
    </r>
    <r>
      <rPr>
        <b/>
        <sz val="8"/>
        <color rgb="FF008000"/>
        <rFont val="Arial Narrow"/>
        <family val="2"/>
      </rPr>
      <t>A G F D K</t>
    </r>
    <r>
      <rPr>
        <sz val="10"/>
        <color theme="1" tint="0.249977111117893"/>
        <rFont val="Arial Narrow"/>
        <family val="2"/>
      </rPr>
      <t xml:space="preserve">
</t>
    </r>
    <r>
      <rPr>
        <sz val="10"/>
        <color rgb="FFC00000"/>
        <rFont val="Arial Narrow"/>
        <family val="2"/>
      </rPr>
      <t>Pack of 45 cones in three different colors</t>
    </r>
    <r>
      <rPr>
        <b/>
        <sz val="10"/>
        <color theme="1" tint="0.249977111117893"/>
        <rFont val="Arial Narrow"/>
        <family val="2"/>
      </rPr>
      <t xml:space="preserve"> </t>
    </r>
    <r>
      <rPr>
        <sz val="10"/>
        <color theme="1" tint="0.249977111117893"/>
        <rFont val="Arial Narrow"/>
        <family val="2"/>
      </rPr>
      <t xml:space="preserve">| natural - red - black
</t>
    </r>
    <r>
      <rPr>
        <sz val="10"/>
        <color theme="1" tint="0.14999847407452621"/>
        <rFont val="Arial Narrow"/>
        <family val="2"/>
      </rPr>
      <t xml:space="preserve">Waffle with avocado cream and smoked salmon
Waffle with herb cream and tomato
Waffle with bell pepper cream and ham chip                                  </t>
    </r>
    <r>
      <rPr>
        <b/>
        <sz val="10"/>
        <color theme="1" tint="0.14999847407452621"/>
        <rFont val="Arial Narrow"/>
        <family val="2"/>
      </rPr>
      <t xml:space="preserve">           </t>
    </r>
    <r>
      <rPr>
        <b/>
        <sz val="10"/>
        <color theme="1" tint="0.249977111117893"/>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</si>
</sst>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
    <numFmt numFmtId="165" formatCode="mm/"/>
    <numFmt numFmtId="166" formatCode="yyyy"/>
    <numFmt numFmtId="167" formatCode="dd/mm/"/>
  </numFmts>
  <fonts count="70" x14ac:knownFonts="1">
    <font>
      <sz val="11"/>
      <color theme="1"/>
      <name val="Calibri"/>
      <family val="2"/>
      <scheme val="minor"/>
    </font>
    <font>
      <sz val="10"/>
      <color theme="1"/>
      <name val="Arial Narrow"/>
      <family val="2"/>
    </font>
    <font>
      <sz val="10"/>
      <color theme="0" tint="-0.499984740745262"/>
      <name val="Arial Narrow"/>
      <family val="2"/>
    </font>
    <font>
      <sz val="10"/>
      <color theme="0" tint="-0.499984740745262"/>
      <name val="Calibri"/>
      <family val="2"/>
      <scheme val="minor"/>
    </font>
    <font>
      <sz val="10"/>
      <color theme="1" tint="0.249977111117893"/>
      <name val="Arial Narrow"/>
      <family val="2"/>
    </font>
    <font>
      <sz val="11"/>
      <color theme="1" tint="0.249977111117893"/>
      <name val="Calibri"/>
      <family val="2"/>
      <scheme val="minor"/>
    </font>
    <font>
      <sz val="10"/>
      <color rgb="FFC00000"/>
      <name val="Arial Narrow"/>
      <family val="2"/>
    </font>
    <font>
      <b/>
      <sz val="10"/>
      <color theme="1"/>
      <name val="Arial Narrow"/>
      <family val="2"/>
    </font>
    <font>
      <b/>
      <sz val="10"/>
      <color rgb="FFC00000"/>
      <name val="Arial Narrow"/>
      <family val="2"/>
    </font>
    <font>
      <b/>
      <sz val="10"/>
      <color theme="1" tint="0.249977111117893"/>
      <name val="Arial Narrow"/>
      <family val="2"/>
    </font>
    <font>
      <b/>
      <sz val="11"/>
      <color theme="1" tint="0.249977111117893"/>
      <name val="Arial Narrow"/>
      <family val="2"/>
    </font>
    <font>
      <b/>
      <sz val="11"/>
      <color rgb="FFC00000"/>
      <name val="Arial Narrow"/>
      <family val="2"/>
    </font>
    <font>
      <i/>
      <sz val="10"/>
      <color theme="1" tint="0.249977111117893"/>
      <name val="Arial Narrow"/>
      <family val="2"/>
    </font>
    <font>
      <sz val="10"/>
      <color theme="0"/>
      <name val="Arial Narrow"/>
      <family val="2"/>
    </font>
    <font>
      <b/>
      <sz val="10"/>
      <color theme="0"/>
      <name val="Arial Narrow"/>
      <family val="2"/>
    </font>
    <font>
      <b/>
      <sz val="10"/>
      <color theme="0" tint="-0.499984740745262"/>
      <name val="Arial Narrow"/>
      <family val="2"/>
    </font>
    <font>
      <b/>
      <u/>
      <sz val="14"/>
      <color theme="1"/>
      <name val="Calibri"/>
      <family val="2"/>
      <scheme val="minor"/>
    </font>
    <font>
      <sz val="14"/>
      <color theme="1"/>
      <name val="Calibri"/>
      <family val="2"/>
      <scheme val="minor"/>
    </font>
    <font>
      <b/>
      <sz val="9"/>
      <color theme="1" tint="0.249977111117893"/>
      <name val="Arial Narrow"/>
      <family val="2"/>
    </font>
    <font>
      <b/>
      <u/>
      <sz val="20"/>
      <color rgb="FFC00000"/>
      <name val="Calibri"/>
      <family val="2"/>
      <scheme val="minor"/>
    </font>
    <font>
      <i/>
      <sz val="9"/>
      <color theme="1" tint="0.249977111117893"/>
      <name val="Arial Narrow"/>
      <family val="2"/>
    </font>
    <font>
      <sz val="12"/>
      <color theme="0"/>
      <name val="Arial Narrow"/>
      <family val="2"/>
    </font>
    <font>
      <sz val="12"/>
      <color theme="1"/>
      <name val="Calibri"/>
      <family val="2"/>
      <scheme val="minor"/>
    </font>
    <font>
      <b/>
      <sz val="10"/>
      <color theme="0" tint="-0.249977111117893"/>
      <name val="Arial Narrow"/>
      <family val="2"/>
    </font>
    <font>
      <u/>
      <sz val="11"/>
      <color theme="1"/>
      <name val="Calibri"/>
      <family val="2"/>
      <scheme val="minor"/>
    </font>
    <font>
      <b/>
      <u/>
      <sz val="28"/>
      <color theme="1" tint="0.249977111117893"/>
      <name val="Arial Narrow"/>
      <family val="2"/>
    </font>
    <font>
      <u/>
      <sz val="10"/>
      <color theme="1" tint="0.249977111117893"/>
      <name val="Arial Narrow"/>
      <family val="2"/>
    </font>
    <font>
      <b/>
      <sz val="11"/>
      <color theme="0"/>
      <name val="Arial Narrow"/>
      <family val="2"/>
    </font>
    <font>
      <u/>
      <sz val="11"/>
      <color theme="10"/>
      <name val="Calibri"/>
      <family val="2"/>
      <scheme val="minor"/>
    </font>
    <font>
      <sz val="10"/>
      <color theme="0" tint="-0.249977111117893"/>
      <name val="Arial Narrow"/>
      <family val="2"/>
    </font>
    <font>
      <sz val="12"/>
      <color rgb="FFC00000"/>
      <name val="Arial Narrow"/>
      <family val="2"/>
    </font>
    <font>
      <sz val="10"/>
      <name val="Arial Narrow"/>
      <family val="2"/>
    </font>
    <font>
      <sz val="10"/>
      <color rgb="FFFF0000"/>
      <name val="Arial Narrow"/>
      <family val="2"/>
    </font>
    <font>
      <sz val="8"/>
      <name val="Calibri"/>
      <family val="2"/>
      <scheme val="minor"/>
    </font>
    <font>
      <sz val="10"/>
      <color theme="1"/>
      <name val="Calibri"/>
      <family val="2"/>
      <scheme val="minor"/>
    </font>
    <font>
      <b/>
      <sz val="11"/>
      <color theme="1"/>
      <name val="Calibri"/>
      <family val="2"/>
      <scheme val="minor"/>
    </font>
    <font>
      <b/>
      <sz val="16"/>
      <color theme="1" tint="0.249977111117893"/>
      <name val="Arial Narrow"/>
      <family val="2"/>
    </font>
    <font>
      <b/>
      <sz val="12"/>
      <color rgb="FFC00000"/>
      <name val="Arial Narrow"/>
      <family val="2"/>
    </font>
    <font>
      <sz val="6"/>
      <color theme="1" tint="0.249977111117893"/>
      <name val="Arial Narrow"/>
      <family val="2"/>
    </font>
    <font>
      <b/>
      <sz val="10"/>
      <color rgb="FF0033CC"/>
      <name val="Arial Narrow"/>
      <family val="2"/>
    </font>
    <font>
      <b/>
      <u/>
      <sz val="10"/>
      <color rgb="FFC00000"/>
      <name val="Arial Narrow"/>
      <family val="2"/>
    </font>
    <font>
      <b/>
      <sz val="11"/>
      <color theme="10"/>
      <name val="Calibri"/>
      <family val="2"/>
      <scheme val="minor"/>
    </font>
    <font>
      <b/>
      <u/>
      <sz val="11"/>
      <color theme="10"/>
      <name val="Calibri"/>
      <family val="2"/>
      <scheme val="minor"/>
    </font>
    <font>
      <b/>
      <sz val="8"/>
      <color rgb="FFC00000"/>
      <name val="Arial Narrow"/>
      <family val="2"/>
    </font>
    <font>
      <b/>
      <sz val="11"/>
      <name val="Calibri"/>
      <family val="2"/>
      <scheme val="minor"/>
    </font>
    <font>
      <b/>
      <u/>
      <sz val="11"/>
      <name val="Calibri"/>
      <family val="2"/>
      <scheme val="minor"/>
    </font>
    <font>
      <sz val="10"/>
      <color rgb="FF00B0F0"/>
      <name val="Arial Narrow"/>
      <family val="2"/>
    </font>
    <font>
      <b/>
      <sz val="10"/>
      <color rgb="FF008000"/>
      <name val="Arial Narrow"/>
      <family val="2"/>
    </font>
    <font>
      <sz val="10"/>
      <color theme="1" tint="0.34998626667073579"/>
      <name val="Arial Narrow"/>
      <family val="2"/>
    </font>
    <font>
      <b/>
      <sz val="10"/>
      <name val="Arial Narrow"/>
      <family val="2"/>
    </font>
    <font>
      <b/>
      <sz val="10"/>
      <color theme="1"/>
      <name val="Calibri"/>
      <family val="2"/>
      <scheme val="minor"/>
    </font>
    <font>
      <sz val="11"/>
      <color rgb="FFC00000"/>
      <name val="Calibri"/>
      <family val="2"/>
      <scheme val="minor"/>
    </font>
    <font>
      <sz val="10"/>
      <color theme="1" tint="0.14999847407452621"/>
      <name val="Arial Narrow"/>
      <family val="2"/>
    </font>
    <font>
      <b/>
      <u/>
      <sz val="10"/>
      <color theme="1" tint="0.249977111117893"/>
      <name val="Arial Narrow"/>
      <family val="2"/>
    </font>
    <font>
      <sz val="8"/>
      <color rgb="FFC00000"/>
      <name val="Arial Narrow"/>
      <family val="2"/>
    </font>
    <font>
      <sz val="8"/>
      <color rgb="FFFF0000"/>
      <name val="Arial Narrow"/>
      <family val="2"/>
    </font>
    <font>
      <b/>
      <sz val="12"/>
      <color rgb="FFC00000"/>
      <name val="Arial"/>
      <family val="2"/>
    </font>
    <font>
      <b/>
      <sz val="12"/>
      <color theme="1" tint="0.14999847407452621"/>
      <name val="Arial"/>
      <family val="2"/>
    </font>
    <font>
      <sz val="8"/>
      <color rgb="FF008000"/>
      <name val="Arial Narrow"/>
      <family val="2"/>
    </font>
    <font>
      <b/>
      <sz val="8"/>
      <color rgb="FF008000"/>
      <name val="Arial Narrow"/>
      <family val="2"/>
    </font>
    <font>
      <sz val="8"/>
      <color theme="1" tint="0.249977111117893"/>
      <name val="Arial Narrow"/>
      <family val="2"/>
    </font>
    <font>
      <sz val="8"/>
      <name val="Arial Narrow"/>
      <family val="2"/>
    </font>
    <font>
      <b/>
      <sz val="8"/>
      <color rgb="FF006600"/>
      <name val="Arial Narrow"/>
      <family val="2"/>
    </font>
    <font>
      <b/>
      <sz val="10"/>
      <color theme="1" tint="0.14999847407452621"/>
      <name val="Arial Narrow"/>
      <family val="2"/>
    </font>
    <font>
      <sz val="10"/>
      <color theme="2" tint="-0.499984740745262"/>
      <name val="Arial Narrow"/>
      <family val="2"/>
    </font>
    <font>
      <sz val="10"/>
      <color theme="2" tint="-0.749992370372631"/>
      <name val="Arial Narrow"/>
      <family val="2"/>
    </font>
    <font>
      <b/>
      <sz val="10"/>
      <color theme="1" tint="0.34998626667073579"/>
      <name val="Arial Narrow"/>
      <family val="2"/>
    </font>
    <font>
      <sz val="12"/>
      <color theme="1" tint="0.14999847407452621"/>
      <name val="Arial Narrow"/>
      <family val="2"/>
    </font>
    <font>
      <b/>
      <sz val="10"/>
      <color rgb="FF002060"/>
      <name val="Arial Narrow"/>
      <family val="2"/>
    </font>
    <font>
      <b/>
      <sz val="10"/>
      <color rgb="FF0000FF"/>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FFFFCC"/>
        <bgColor indexed="64"/>
      </patternFill>
    </fill>
    <fill>
      <patternFill patternType="solid">
        <fgColor rgb="FFFFF1EF"/>
        <bgColor indexed="64"/>
      </patternFill>
    </fill>
    <fill>
      <patternFill patternType="solid">
        <fgColor rgb="FFFFF3F3"/>
        <bgColor indexed="64"/>
      </patternFill>
    </fill>
    <fill>
      <patternFill patternType="solid">
        <fgColor theme="0" tint="-0.34998626667073579"/>
        <bgColor indexed="64"/>
      </patternFill>
    </fill>
  </fills>
  <borders count="127">
    <border>
      <left/>
      <right/>
      <top/>
      <bottom/>
      <diagonal/>
    </border>
    <border>
      <left/>
      <right/>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top style="hair">
        <color auto="1"/>
      </top>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auto="1"/>
      </left>
      <right style="hair">
        <color auto="1"/>
      </right>
      <top/>
      <bottom style="hair">
        <color auto="1"/>
      </bottom>
      <diagonal/>
    </border>
    <border>
      <left style="hair">
        <color theme="1" tint="0.24994659260841701"/>
      </left>
      <right/>
      <top/>
      <bottom style="hair">
        <color theme="1" tint="0.2499465926084170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hair">
        <color theme="1" tint="0.24994659260841701"/>
      </right>
      <top style="hair">
        <color theme="1" tint="0.24994659260841701"/>
      </top>
      <bottom style="hair">
        <color theme="1" tint="0.24994659260841701"/>
      </bottom>
      <diagonal/>
    </border>
    <border>
      <left style="hair">
        <color theme="1" tint="0.24994659260841701"/>
      </left>
      <right style="thin">
        <color indexed="64"/>
      </right>
      <top style="hair">
        <color theme="1" tint="0.24994659260841701"/>
      </top>
      <bottom/>
      <diagonal/>
    </border>
    <border>
      <left style="hair">
        <color theme="1" tint="0.24994659260841701"/>
      </left>
      <right style="thin">
        <color indexed="64"/>
      </right>
      <top/>
      <bottom/>
      <diagonal/>
    </border>
    <border>
      <left style="hair">
        <color theme="1" tint="0.24994659260841701"/>
      </left>
      <right style="thin">
        <color indexed="64"/>
      </right>
      <top style="hair">
        <color theme="1" tint="0.24994659260841701"/>
      </top>
      <bottom style="hair">
        <color theme="1" tint="0.24994659260841701"/>
      </bottom>
      <diagonal/>
    </border>
    <border>
      <left style="thin">
        <color indexed="64"/>
      </left>
      <right/>
      <top style="hair">
        <color theme="1" tint="0.24994659260841701"/>
      </top>
      <bottom style="hair">
        <color theme="1" tint="0.24994659260841701"/>
      </bottom>
      <diagonal/>
    </border>
    <border>
      <left/>
      <right/>
      <top/>
      <bottom style="thin">
        <color indexed="64"/>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thin">
        <color indexed="64"/>
      </left>
      <right style="hair">
        <color theme="1" tint="0.24994659260841701"/>
      </right>
      <top/>
      <bottom style="hair">
        <color theme="1" tint="0.24994659260841701"/>
      </bottom>
      <diagonal/>
    </border>
    <border>
      <left style="hair">
        <color theme="1" tint="0.24994659260841701"/>
      </left>
      <right style="thin">
        <color indexed="64"/>
      </right>
      <top/>
      <bottom style="hair">
        <color theme="1" tint="0.24994659260841701"/>
      </bottom>
      <diagonal/>
    </border>
    <border>
      <left/>
      <right style="hair">
        <color theme="1" tint="0.24994659260841701"/>
      </right>
      <top/>
      <bottom/>
      <diagonal/>
    </border>
    <border>
      <left style="hair">
        <color theme="1" tint="0.24994659260841701"/>
      </left>
      <right/>
      <top/>
      <bottom/>
      <diagonal/>
    </border>
    <border>
      <left/>
      <right style="hair">
        <color theme="1" tint="0.24994659260841701"/>
      </right>
      <top/>
      <bottom style="hair">
        <color theme="1" tint="0.24994659260841701"/>
      </bottom>
      <diagonal/>
    </border>
    <border>
      <left/>
      <right style="thin">
        <color indexed="64"/>
      </right>
      <top/>
      <bottom style="hair">
        <color theme="1" tint="0.24994659260841701"/>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theme="1" tint="0.24994659260841701"/>
      </bottom>
      <diagonal/>
    </border>
    <border>
      <left/>
      <right/>
      <top style="hair">
        <color theme="1" tint="0.24994659260841701"/>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theme="1" tint="0.24994659260841701"/>
      </top>
      <bottom/>
      <diagonal/>
    </border>
    <border>
      <left style="thin">
        <color indexed="64"/>
      </left>
      <right/>
      <top style="hair">
        <color theme="1" tint="0.24994659260841701"/>
      </top>
      <bottom style="thin">
        <color indexed="64"/>
      </bottom>
      <diagonal/>
    </border>
    <border>
      <left/>
      <right/>
      <top style="hair">
        <color theme="1" tint="0.24994659260841701"/>
      </top>
      <bottom style="thin">
        <color indexed="64"/>
      </bottom>
      <diagonal/>
    </border>
    <border>
      <left/>
      <right style="thin">
        <color indexed="64"/>
      </right>
      <top/>
      <bottom style="thin">
        <color indexed="64"/>
      </bottom>
      <diagonal/>
    </border>
    <border>
      <left/>
      <right style="thin">
        <color indexed="64"/>
      </right>
      <top style="hair">
        <color theme="1" tint="0.24994659260841701"/>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theme="1" tint="0.24994659260841701"/>
      </top>
      <bottom style="hair">
        <color indexed="64"/>
      </bottom>
      <diagonal/>
    </border>
    <border>
      <left style="thin">
        <color indexed="64"/>
      </left>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theme="1" tint="0.24994659260841701"/>
      </left>
      <right style="hair">
        <color theme="1" tint="0.24994659260841701"/>
      </right>
      <top style="hair">
        <color theme="1" tint="0.24994659260841701"/>
      </top>
      <bottom style="hair">
        <color indexed="64"/>
      </bottom>
      <diagonal/>
    </border>
    <border>
      <left style="thin">
        <color indexed="64"/>
      </left>
      <right style="hair">
        <color auto="1"/>
      </right>
      <top style="hair">
        <color indexed="64"/>
      </top>
      <bottom/>
      <diagonal/>
    </border>
    <border>
      <left style="thin">
        <color indexed="64"/>
      </left>
      <right style="hair">
        <color auto="1"/>
      </right>
      <top/>
      <bottom/>
      <diagonal/>
    </border>
    <border>
      <left style="thin">
        <color indexed="64"/>
      </left>
      <right style="hair">
        <color auto="1"/>
      </right>
      <top/>
      <bottom style="hair">
        <color theme="1" tint="0.24994659260841701"/>
      </bottom>
      <diagonal/>
    </border>
    <border>
      <left style="hair">
        <color theme="1" tint="0.24994659260841701"/>
      </left>
      <right style="hair">
        <color theme="1" tint="0.24994659260841701"/>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style="hair">
        <color theme="1" tint="0.24994659260841701"/>
      </left>
      <right style="hair">
        <color theme="1" tint="0.24994659260841701"/>
      </right>
      <top style="hair">
        <color indexed="64"/>
      </top>
      <bottom style="hair">
        <color indexed="64"/>
      </bottom>
      <diagonal/>
    </border>
    <border>
      <left style="hair">
        <color theme="1" tint="0.24994659260841701"/>
      </left>
      <right style="hair">
        <color theme="1" tint="0.24994659260841701"/>
      </right>
      <top style="hair">
        <color indexed="64"/>
      </top>
      <bottom/>
      <diagonal/>
    </border>
    <border>
      <left style="hair">
        <color theme="1" tint="0.24994659260841701"/>
      </left>
      <right style="hair">
        <color indexed="64"/>
      </right>
      <top style="hair">
        <color indexed="64"/>
      </top>
      <bottom/>
      <diagonal/>
    </border>
    <border>
      <left/>
      <right style="hair">
        <color theme="1" tint="0.24994659260841701"/>
      </right>
      <top style="hair">
        <color indexed="64"/>
      </top>
      <bottom style="hair">
        <color indexed="64"/>
      </bottom>
      <diagonal/>
    </border>
    <border>
      <left/>
      <right style="hair">
        <color theme="1" tint="0.24994659260841701"/>
      </right>
      <top style="hair">
        <color theme="1" tint="0.24994659260841701"/>
      </top>
      <bottom style="hair">
        <color indexed="64"/>
      </bottom>
      <diagonal/>
    </border>
    <border>
      <left style="hair">
        <color theme="1" tint="0.24994659260841701"/>
      </left>
      <right style="thin">
        <color indexed="64"/>
      </right>
      <top style="hair">
        <color theme="1" tint="0.24994659260841701"/>
      </top>
      <bottom style="hair">
        <color indexed="64"/>
      </bottom>
      <diagonal/>
    </border>
    <border>
      <left style="hair">
        <color theme="1" tint="0.24994659260841701"/>
      </left>
      <right style="hair">
        <color indexed="64"/>
      </right>
      <top/>
      <bottom/>
      <diagonal/>
    </border>
    <border>
      <left style="thin">
        <color indexed="64"/>
      </left>
      <right/>
      <top/>
      <bottom style="thin">
        <color indexed="64"/>
      </bottom>
      <diagonal/>
    </border>
    <border>
      <left style="hair">
        <color theme="1" tint="0.24994659260841701"/>
      </left>
      <right style="hair">
        <color indexed="64"/>
      </right>
      <top/>
      <bottom style="hair">
        <color theme="1" tint="0.24994659260841701"/>
      </bottom>
      <diagonal/>
    </border>
    <border>
      <left style="hair">
        <color indexed="64"/>
      </left>
      <right style="hair">
        <color indexed="64"/>
      </right>
      <top/>
      <bottom style="hair">
        <color theme="1" tint="0.24994659260841701"/>
      </bottom>
      <diagonal/>
    </border>
    <border>
      <left style="hair">
        <color theme="1" tint="0.24994659260841701"/>
      </left>
      <right style="hair">
        <color indexed="64"/>
      </right>
      <top/>
      <bottom style="hair">
        <color indexed="64"/>
      </bottom>
      <diagonal/>
    </border>
    <border>
      <left style="hair">
        <color theme="1" tint="0.24994659260841701"/>
      </left>
      <right/>
      <top style="hair">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hair">
        <color indexed="64"/>
      </right>
      <top/>
      <bottom style="hair">
        <color theme="1" tint="0.24994659260841701"/>
      </bottom>
      <diagonal/>
    </border>
    <border>
      <left style="thin">
        <color indexed="64"/>
      </left>
      <right/>
      <top/>
      <bottom style="hair">
        <color auto="1"/>
      </bottom>
      <diagonal/>
    </border>
    <border>
      <left style="thin">
        <color indexed="64"/>
      </left>
      <right/>
      <top style="thin">
        <color indexed="64"/>
      </top>
      <bottom style="hair">
        <color theme="1" tint="0.24994659260841701"/>
      </bottom>
      <diagonal/>
    </border>
    <border>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auto="1"/>
      </bottom>
      <diagonal/>
    </border>
    <border>
      <left style="hair">
        <color indexed="64"/>
      </left>
      <right style="thin">
        <color indexed="64"/>
      </right>
      <top/>
      <bottom style="hair">
        <color theme="1" tint="0.24994659260841701"/>
      </bottom>
      <diagonal/>
    </border>
    <border>
      <left style="hair">
        <color indexed="64"/>
      </left>
      <right/>
      <top/>
      <bottom style="hair">
        <color theme="1" tint="0.2499465926084170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theme="1" tint="0.24994659260841701"/>
      </left>
      <right style="thin">
        <color theme="1" tint="0.24994659260841701"/>
      </right>
      <top style="hair">
        <color theme="1" tint="0.24994659260841701"/>
      </top>
      <bottom style="hair">
        <color theme="1" tint="0.24994659260841701"/>
      </bottom>
      <diagonal/>
    </border>
    <border>
      <left/>
      <right style="hair">
        <color theme="1" tint="0.24994659260841701"/>
      </right>
      <top style="hair">
        <color auto="1"/>
      </top>
      <bottom/>
      <diagonal/>
    </border>
    <border>
      <left/>
      <right style="hair">
        <color theme="1" tint="0.24994659260841701"/>
      </right>
      <top/>
      <bottom style="hair">
        <color indexed="64"/>
      </bottom>
      <diagonal/>
    </border>
    <border>
      <left style="thin">
        <color indexed="64"/>
      </left>
      <right/>
      <top style="hair">
        <color indexed="64"/>
      </top>
      <bottom style="hair">
        <color theme="1" tint="0.24994659260841701"/>
      </bottom>
      <diagonal/>
    </border>
    <border>
      <left/>
      <right/>
      <top style="hair">
        <color indexed="64"/>
      </top>
      <bottom style="hair">
        <color theme="1" tint="0.24994659260841701"/>
      </bottom>
      <diagonal/>
    </border>
    <border>
      <left/>
      <right style="hair">
        <color theme="1" tint="0.24994659260841701"/>
      </right>
      <top style="hair">
        <color indexed="64"/>
      </top>
      <bottom style="hair">
        <color theme="1"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theme="1" tint="0.24994659260841701"/>
      </right>
      <top style="medium">
        <color indexed="64"/>
      </top>
      <bottom style="medium">
        <color indexed="64"/>
      </bottom>
      <diagonal/>
    </border>
    <border>
      <left style="hair">
        <color theme="1" tint="0.24994659260841701"/>
      </left>
      <right style="hair">
        <color theme="1" tint="0.24994659260841701"/>
      </right>
      <top style="medium">
        <color indexed="64"/>
      </top>
      <bottom style="medium">
        <color indexed="64"/>
      </bottom>
      <diagonal/>
    </border>
    <border>
      <left style="hair">
        <color theme="1" tint="0.24994659260841701"/>
      </left>
      <right/>
      <top style="medium">
        <color indexed="64"/>
      </top>
      <bottom style="medium">
        <color indexed="64"/>
      </bottom>
      <diagonal/>
    </border>
    <border>
      <left style="hair">
        <color theme="1" tint="0.24994659260841701"/>
      </left>
      <right style="medium">
        <color indexed="64"/>
      </right>
      <top style="medium">
        <color indexed="64"/>
      </top>
      <bottom style="medium">
        <color indexed="64"/>
      </bottom>
      <diagonal/>
    </border>
    <border>
      <left style="hair">
        <color theme="1" tint="0.24994659260841701"/>
      </left>
      <right style="hair">
        <color theme="1" tint="0.24994659260841701"/>
      </right>
      <top style="medium">
        <color indexed="64"/>
      </top>
      <bottom/>
      <diagonal/>
    </border>
    <border>
      <left style="medium">
        <color indexed="64"/>
      </left>
      <right/>
      <top style="hair">
        <color theme="1" tint="0.24994659260841701"/>
      </top>
      <bottom style="hair">
        <color theme="1" tint="0.24994659260841701"/>
      </bottom>
      <diagonal/>
    </border>
    <border>
      <left style="hair">
        <color theme="1" tint="0.24994659260841701"/>
      </left>
      <right style="medium">
        <color indexed="64"/>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medium">
        <color indexed="64"/>
      </bottom>
      <diagonal/>
    </border>
    <border>
      <left style="hair">
        <color theme="1" tint="0.24994659260841701"/>
      </left>
      <right style="medium">
        <color indexed="64"/>
      </right>
      <top style="hair">
        <color theme="1" tint="0.24994659260841701"/>
      </top>
      <bottom style="medium">
        <color indexed="64"/>
      </bottom>
      <diagonal/>
    </border>
    <border>
      <left style="medium">
        <color indexed="64"/>
      </left>
      <right/>
      <top/>
      <bottom/>
      <diagonal/>
    </border>
    <border>
      <left style="hair">
        <color theme="1" tint="0.24994659260841701"/>
      </left>
      <right style="medium">
        <color indexed="64"/>
      </right>
      <top/>
      <bottom/>
      <diagonal/>
    </border>
    <border>
      <left style="medium">
        <color indexed="64"/>
      </left>
      <right/>
      <top style="hair">
        <color theme="1" tint="0.24994659260841701"/>
      </top>
      <bottom style="medium">
        <color indexed="64"/>
      </bottom>
      <diagonal/>
    </border>
    <border>
      <left/>
      <right/>
      <top style="hair">
        <color theme="1" tint="0.24994659260841701"/>
      </top>
      <bottom style="medium">
        <color indexed="64"/>
      </bottom>
      <diagonal/>
    </border>
    <border>
      <left style="hair">
        <color theme="1" tint="0.24994659260841701"/>
      </left>
      <right style="hair">
        <color theme="1" tint="0.24994659260841701"/>
      </right>
      <top style="medium">
        <color indexed="64"/>
      </top>
      <bottom style="hair">
        <color theme="1" tint="0.24994659260841701"/>
      </bottom>
      <diagonal/>
    </border>
    <border>
      <left style="hair">
        <color theme="1" tint="0.24994659260841701"/>
      </left>
      <right style="medium">
        <color indexed="64"/>
      </right>
      <top style="medium">
        <color indexed="64"/>
      </top>
      <bottom style="hair">
        <color theme="1" tint="0.24994659260841701"/>
      </bottom>
      <diagonal/>
    </border>
    <border>
      <left style="medium">
        <color indexed="64"/>
      </left>
      <right/>
      <top style="medium">
        <color indexed="64"/>
      </top>
      <bottom style="hair">
        <color theme="1" tint="0.24994659260841701"/>
      </bottom>
      <diagonal/>
    </border>
    <border>
      <left/>
      <right/>
      <top style="medium">
        <color indexed="64"/>
      </top>
      <bottom style="hair">
        <color theme="1" tint="0.24994659260841701"/>
      </bottom>
      <diagonal/>
    </border>
    <border>
      <left/>
      <right style="hair">
        <color theme="1" tint="0.24994659260841701"/>
      </right>
      <top style="medium">
        <color indexed="64"/>
      </top>
      <bottom style="hair">
        <color theme="1" tint="0.24994659260841701"/>
      </bottom>
      <diagonal/>
    </border>
  </borders>
  <cellStyleXfs count="2">
    <xf numFmtId="0" fontId="0" fillId="0" borderId="0"/>
    <xf numFmtId="0" fontId="28" fillId="0" borderId="0" applyNumberFormat="0" applyFill="0" applyBorder="0" applyAlignment="0" applyProtection="0"/>
  </cellStyleXfs>
  <cellXfs count="506">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top"/>
    </xf>
    <xf numFmtId="0" fontId="4" fillId="0" borderId="0" xfId="0" applyFont="1"/>
    <xf numFmtId="0" fontId="5" fillId="0" borderId="0" xfId="0" applyFont="1"/>
    <xf numFmtId="0" fontId="4" fillId="0" borderId="0" xfId="0" applyFont="1" applyAlignment="1">
      <alignment vertical="center"/>
    </xf>
    <xf numFmtId="0" fontId="8" fillId="0" borderId="0" xfId="0" applyFont="1" applyAlignment="1">
      <alignment vertical="center"/>
    </xf>
    <xf numFmtId="0" fontId="10" fillId="0" borderId="0" xfId="0" applyFont="1"/>
    <xf numFmtId="0" fontId="9" fillId="0" borderId="0" xfId="0" applyFont="1" applyAlignment="1">
      <alignment vertical="center"/>
    </xf>
    <xf numFmtId="0" fontId="4" fillId="0" borderId="0" xfId="0" applyFont="1" applyAlignment="1">
      <alignment horizontal="left"/>
    </xf>
    <xf numFmtId="0" fontId="3" fillId="0" borderId="0" xfId="0" applyFont="1" applyAlignment="1">
      <alignment vertical="top" wrapText="1"/>
    </xf>
    <xf numFmtId="14" fontId="15" fillId="0" borderId="0" xfId="0" applyNumberFormat="1" applyFont="1" applyAlignment="1">
      <alignment horizontal="left" vertical="top"/>
    </xf>
    <xf numFmtId="164" fontId="15" fillId="0" borderId="0" xfId="0" applyNumberFormat="1" applyFont="1" applyAlignment="1">
      <alignment vertical="top"/>
    </xf>
    <xf numFmtId="165" fontId="15" fillId="0" borderId="0" xfId="0" applyNumberFormat="1" applyFont="1" applyAlignment="1">
      <alignment vertical="top"/>
    </xf>
    <xf numFmtId="166" fontId="15" fillId="0" borderId="0" xfId="0" applyNumberFormat="1" applyFont="1" applyAlignment="1">
      <alignment vertical="top"/>
    </xf>
    <xf numFmtId="0" fontId="0" fillId="0" borderId="0" xfId="0" applyAlignment="1">
      <alignment horizontal="left" vertical="top" wrapText="1"/>
    </xf>
    <xf numFmtId="0" fontId="16" fillId="0" borderId="0" xfId="0" applyFont="1"/>
    <xf numFmtId="0" fontId="17" fillId="0" borderId="0" xfId="0" applyFont="1"/>
    <xf numFmtId="0" fontId="0" fillId="0" borderId="0" xfId="0" applyAlignment="1">
      <alignment vertical="top" wrapText="1"/>
    </xf>
    <xf numFmtId="0" fontId="17" fillId="3" borderId="12" xfId="0" applyFont="1" applyFill="1" applyBorder="1"/>
    <xf numFmtId="0" fontId="19" fillId="3" borderId="12" xfId="0" applyFont="1" applyFill="1" applyBorder="1"/>
    <xf numFmtId="0" fontId="17" fillId="3" borderId="12" xfId="0" applyFont="1" applyFill="1" applyBorder="1" applyAlignment="1">
      <alignment vertical="top"/>
    </xf>
    <xf numFmtId="0" fontId="0" fillId="0" borderId="0" xfId="0" applyProtection="1">
      <protection locked="0" hidden="1"/>
    </xf>
    <xf numFmtId="0" fontId="0" fillId="0" borderId="0" xfId="0" applyAlignment="1" applyProtection="1">
      <alignment horizontal="right" vertical="center"/>
      <protection locked="0" hidden="1"/>
    </xf>
    <xf numFmtId="44" fontId="0" fillId="0" borderId="0" xfId="0" applyNumberFormat="1" applyAlignment="1" applyProtection="1">
      <alignment vertical="center"/>
      <protection locked="0" hidden="1"/>
    </xf>
    <xf numFmtId="0" fontId="8" fillId="2" borderId="14" xfId="0" applyFont="1" applyFill="1" applyBorder="1" applyAlignment="1" applyProtection="1">
      <alignment vertical="center"/>
      <protection hidden="1"/>
    </xf>
    <xf numFmtId="0" fontId="8" fillId="2" borderId="14" xfId="0" applyFont="1" applyFill="1" applyBorder="1" applyAlignment="1" applyProtection="1">
      <alignment horizontal="right" vertical="center"/>
      <protection hidden="1"/>
    </xf>
    <xf numFmtId="0" fontId="6" fillId="2" borderId="14" xfId="0" applyFont="1" applyFill="1" applyBorder="1" applyAlignment="1" applyProtection="1">
      <alignment horizontal="left" vertical="top"/>
      <protection hidden="1"/>
    </xf>
    <xf numFmtId="0" fontId="0" fillId="2" borderId="14" xfId="0" applyFill="1" applyBorder="1" applyAlignment="1" applyProtection="1">
      <alignment horizontal="center"/>
      <protection hidden="1"/>
    </xf>
    <xf numFmtId="0" fontId="0" fillId="2" borderId="15" xfId="0" applyFill="1" applyBorder="1" applyProtection="1">
      <protection hidden="1"/>
    </xf>
    <xf numFmtId="0" fontId="4" fillId="0" borderId="0" xfId="0" applyFont="1" applyAlignment="1" applyProtection="1">
      <alignment horizontal="center" vertical="top"/>
      <protection hidden="1"/>
    </xf>
    <xf numFmtId="0" fontId="0" fillId="0" borderId="0" xfId="0" applyAlignment="1" applyProtection="1">
      <alignment horizontal="center"/>
      <protection hidden="1"/>
    </xf>
    <xf numFmtId="0" fontId="0" fillId="0" borderId="17" xfId="0" applyBorder="1" applyProtection="1">
      <protection hidden="1"/>
    </xf>
    <xf numFmtId="44" fontId="8" fillId="0" borderId="0" xfId="0" applyNumberFormat="1" applyFont="1" applyAlignment="1" applyProtection="1">
      <alignment horizontal="right" vertical="center"/>
      <protection hidden="1"/>
    </xf>
    <xf numFmtId="0" fontId="0" fillId="0" borderId="0" xfId="0" applyProtection="1">
      <protection hidden="1"/>
    </xf>
    <xf numFmtId="14" fontId="4" fillId="0" borderId="0" xfId="0" applyNumberFormat="1"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right" vertical="center"/>
      <protection hidden="1"/>
    </xf>
    <xf numFmtId="44" fontId="4" fillId="0" borderId="0" xfId="0" applyNumberFormat="1" applyFont="1" applyAlignment="1" applyProtection="1">
      <alignment horizontal="right" vertical="center"/>
      <protection hidden="1"/>
    </xf>
    <xf numFmtId="0" fontId="4" fillId="0" borderId="0" xfId="0" applyFont="1" applyProtection="1">
      <protection hidden="1"/>
    </xf>
    <xf numFmtId="0" fontId="4" fillId="0" borderId="0" xfId="0" applyFont="1" applyAlignment="1" applyProtection="1">
      <alignment horizontal="right"/>
      <protection hidden="1"/>
    </xf>
    <xf numFmtId="14" fontId="4" fillId="0" borderId="0" xfId="0" applyNumberFormat="1" applyFont="1" applyProtection="1">
      <protection hidden="1"/>
    </xf>
    <xf numFmtId="14" fontId="4" fillId="0" borderId="0" xfId="0" applyNumberFormat="1" applyFont="1" applyAlignment="1" applyProtection="1">
      <alignment horizontal="center"/>
      <protection hidden="1"/>
    </xf>
    <xf numFmtId="14" fontId="4" fillId="0" borderId="17" xfId="0" applyNumberFormat="1" applyFont="1" applyBorder="1" applyProtection="1">
      <protection hidden="1"/>
    </xf>
    <xf numFmtId="0" fontId="4" fillId="2" borderId="2" xfId="0" applyFont="1" applyFill="1" applyBorder="1" applyAlignment="1" applyProtection="1">
      <alignment horizontal="center" vertical="center" wrapText="1"/>
      <protection hidden="1"/>
    </xf>
    <xf numFmtId="14" fontId="1" fillId="0" borderId="18" xfId="0" applyNumberFormat="1" applyFont="1" applyBorder="1" applyAlignment="1" applyProtection="1">
      <alignment horizontal="left" vertical="center"/>
      <protection locked="0"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2" xfId="0" applyFont="1" applyBorder="1" applyAlignment="1" applyProtection="1">
      <alignment horizontal="right" vertical="center"/>
      <protection hidden="1"/>
    </xf>
    <xf numFmtId="0" fontId="4" fillId="0" borderId="2"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hidden="1"/>
    </xf>
    <xf numFmtId="44" fontId="4" fillId="0" borderId="21" xfId="0" applyNumberFormat="1" applyFont="1" applyBorder="1" applyAlignment="1" applyProtection="1">
      <alignment vertical="center"/>
      <protection hidden="1"/>
    </xf>
    <xf numFmtId="44" fontId="9" fillId="2" borderId="21" xfId="0" applyNumberFormat="1" applyFont="1" applyFill="1" applyBorder="1" applyAlignment="1" applyProtection="1">
      <alignment vertical="center" wrapText="1"/>
      <protection hidden="1"/>
    </xf>
    <xf numFmtId="44" fontId="9" fillId="2" borderId="21" xfId="0" applyNumberFormat="1" applyFont="1" applyFill="1" applyBorder="1" applyAlignment="1" applyProtection="1">
      <alignment horizontal="center" vertical="center" wrapText="1"/>
      <protection hidden="1"/>
    </xf>
    <xf numFmtId="0" fontId="0" fillId="0" borderId="0" xfId="0" applyAlignment="1" applyProtection="1">
      <alignment horizontal="center"/>
      <protection locked="0" hidden="1"/>
    </xf>
    <xf numFmtId="0" fontId="4" fillId="0" borderId="8" xfId="0" applyFont="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44" fontId="4" fillId="0" borderId="19" xfId="0" applyNumberFormat="1" applyFont="1" applyBorder="1" applyAlignment="1" applyProtection="1">
      <alignment vertical="center"/>
      <protection hidden="1"/>
    </xf>
    <xf numFmtId="0" fontId="4" fillId="0" borderId="7" xfId="0" applyFont="1" applyBorder="1" applyAlignment="1" applyProtection="1">
      <alignment horizontal="center" vertical="center"/>
      <protection locked="0" hidden="1"/>
    </xf>
    <xf numFmtId="44" fontId="9" fillId="2" borderId="20" xfId="0" applyNumberFormat="1" applyFont="1" applyFill="1" applyBorder="1" applyAlignment="1" applyProtection="1">
      <alignment horizontal="center" vertical="center" wrapText="1"/>
      <protection hidden="1"/>
    </xf>
    <xf numFmtId="0" fontId="4" fillId="0" borderId="8" xfId="0" applyFont="1" applyBorder="1" applyAlignment="1" applyProtection="1">
      <alignment horizontal="right" vertical="center"/>
      <protection hidden="1"/>
    </xf>
    <xf numFmtId="0" fontId="9" fillId="2" borderId="3" xfId="0" applyFont="1" applyFill="1" applyBorder="1" applyAlignment="1" applyProtection="1">
      <alignment horizontal="center" vertical="center"/>
      <protection hidden="1"/>
    </xf>
    <xf numFmtId="0" fontId="9" fillId="2" borderId="29" xfId="0" applyFont="1" applyFill="1" applyBorder="1" applyAlignment="1" applyProtection="1">
      <alignment horizontal="center" vertical="center"/>
      <protection hidden="1"/>
    </xf>
    <xf numFmtId="0" fontId="22" fillId="0" borderId="0" xfId="0" applyFont="1" applyProtection="1">
      <protection locked="0" hidden="1"/>
    </xf>
    <xf numFmtId="44" fontId="4" fillId="0" borderId="2" xfId="0" applyNumberFormat="1" applyFont="1" applyBorder="1" applyAlignment="1" applyProtection="1">
      <alignment horizontal="right" vertical="center"/>
      <protection hidden="1"/>
    </xf>
    <xf numFmtId="44" fontId="4" fillId="0" borderId="8" xfId="0" applyNumberFormat="1" applyFont="1" applyBorder="1" applyAlignment="1" applyProtection="1">
      <alignment horizontal="right" vertical="center"/>
      <protection hidden="1"/>
    </xf>
    <xf numFmtId="44" fontId="0" fillId="0" borderId="0" xfId="0" applyNumberFormat="1" applyAlignment="1" applyProtection="1">
      <alignment horizontal="right" vertical="center"/>
      <protection locked="0" hidden="1"/>
    </xf>
    <xf numFmtId="44" fontId="4" fillId="0" borderId="7" xfId="0" applyNumberFormat="1" applyFont="1" applyBorder="1" applyAlignment="1" applyProtection="1">
      <alignment horizontal="right" vertical="center"/>
      <protection hidden="1"/>
    </xf>
    <xf numFmtId="0" fontId="9" fillId="0" borderId="16" xfId="0" applyFont="1" applyBorder="1" applyAlignment="1" applyProtection="1">
      <alignment vertical="center"/>
      <protection hidden="1"/>
    </xf>
    <xf numFmtId="0" fontId="9" fillId="0" borderId="0" xfId="0" applyFont="1" applyAlignment="1" applyProtection="1">
      <alignment vertical="center"/>
      <protection hidden="1"/>
    </xf>
    <xf numFmtId="44" fontId="0" fillId="0" borderId="0" xfId="0" applyNumberFormat="1" applyAlignment="1" applyProtection="1">
      <alignment horizontal="right" vertical="center"/>
      <protection hidden="1"/>
    </xf>
    <xf numFmtId="0" fontId="0" fillId="0" borderId="0" xfId="0" applyAlignment="1" applyProtection="1">
      <alignment horizontal="right" vertical="center"/>
      <protection hidden="1"/>
    </xf>
    <xf numFmtId="44" fontId="0" fillId="0" borderId="0" xfId="0" applyNumberFormat="1" applyAlignment="1" applyProtection="1">
      <alignment vertical="center"/>
      <protection hidden="1"/>
    </xf>
    <xf numFmtId="0" fontId="22" fillId="0" borderId="0" xfId="0" applyFont="1" applyProtection="1">
      <protection hidden="1"/>
    </xf>
    <xf numFmtId="0" fontId="1" fillId="0" borderId="0" xfId="0" applyFont="1" applyAlignment="1" applyProtection="1">
      <alignment horizontal="right" vertical="center"/>
      <protection hidden="1"/>
    </xf>
    <xf numFmtId="0" fontId="4" fillId="0" borderId="9" xfId="0" applyFont="1" applyBorder="1" applyAlignment="1" applyProtection="1">
      <alignment horizontal="center" vertical="center"/>
      <protection hidden="1"/>
    </xf>
    <xf numFmtId="0" fontId="23" fillId="2" borderId="2" xfId="0" applyFont="1" applyFill="1" applyBorder="1" applyAlignment="1" applyProtection="1">
      <alignment horizontal="center" vertical="center"/>
      <protection hidden="1"/>
    </xf>
    <xf numFmtId="0" fontId="23" fillId="2" borderId="29" xfId="0" applyFont="1" applyFill="1" applyBorder="1" applyAlignment="1" applyProtection="1">
      <alignment horizontal="center" vertical="center"/>
      <protection hidden="1"/>
    </xf>
    <xf numFmtId="0" fontId="23" fillId="2" borderId="3"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167" fontId="8" fillId="0" borderId="10" xfId="0" applyNumberFormat="1" applyFont="1" applyBorder="1" applyAlignment="1" applyProtection="1">
      <alignment horizontal="center" vertical="center" wrapText="1"/>
      <protection hidden="1"/>
    </xf>
    <xf numFmtId="0" fontId="21" fillId="4" borderId="40" xfId="0" applyFont="1" applyFill="1" applyBorder="1" applyAlignment="1" applyProtection="1">
      <alignment vertical="center"/>
      <protection hidden="1"/>
    </xf>
    <xf numFmtId="0" fontId="21" fillId="4" borderId="41" xfId="0" applyFont="1" applyFill="1" applyBorder="1" applyAlignment="1" applyProtection="1">
      <alignment vertical="center"/>
      <protection hidden="1"/>
    </xf>
    <xf numFmtId="14" fontId="0" fillId="0" borderId="0" xfId="0" applyNumberFormat="1"/>
    <xf numFmtId="0" fontId="24" fillId="0" borderId="0" xfId="0" applyFont="1"/>
    <xf numFmtId="0" fontId="4" fillId="0" borderId="64" xfId="0" applyFont="1" applyBorder="1" applyAlignment="1" applyProtection="1">
      <alignment horizontal="center" vertical="center"/>
      <protection locked="0" hidden="1"/>
    </xf>
    <xf numFmtId="44" fontId="4" fillId="0" borderId="64" xfId="0" applyNumberFormat="1" applyFont="1" applyBorder="1" applyAlignment="1" applyProtection="1">
      <alignment horizontal="right" vertical="center"/>
      <protection hidden="1"/>
    </xf>
    <xf numFmtId="44" fontId="4" fillId="0" borderId="56" xfId="0" applyNumberFormat="1" applyFont="1" applyBorder="1" applyAlignment="1" applyProtection="1">
      <alignment horizontal="right" vertical="center"/>
      <protection hidden="1"/>
    </xf>
    <xf numFmtId="0" fontId="4" fillId="0" borderId="56" xfId="0" applyFont="1" applyBorder="1" applyAlignment="1" applyProtection="1">
      <alignment horizontal="right" vertical="center"/>
      <protection hidden="1"/>
    </xf>
    <xf numFmtId="0" fontId="4" fillId="0" borderId="56" xfId="0" applyFont="1" applyBorder="1" applyAlignment="1" applyProtection="1">
      <alignment horizontal="center" vertical="center"/>
      <protection locked="0" hidden="1"/>
    </xf>
    <xf numFmtId="44" fontId="4" fillId="0" borderId="69" xfId="0" applyNumberFormat="1" applyFont="1" applyBorder="1" applyAlignment="1" applyProtection="1">
      <alignment vertical="center"/>
      <protection hidden="1"/>
    </xf>
    <xf numFmtId="0" fontId="9" fillId="2" borderId="11" xfId="0" applyFont="1" applyFill="1" applyBorder="1" applyAlignment="1" applyProtection="1">
      <alignment horizontal="center" vertical="center"/>
      <protection hidden="1"/>
    </xf>
    <xf numFmtId="44" fontId="9" fillId="2" borderId="27" xfId="0" applyNumberFormat="1" applyFont="1" applyFill="1" applyBorder="1" applyAlignment="1" applyProtection="1">
      <alignment vertical="center" wrapText="1"/>
      <protection hidden="1"/>
    </xf>
    <xf numFmtId="167" fontId="8" fillId="0" borderId="30" xfId="0" applyNumberFormat="1" applyFont="1" applyBorder="1" applyAlignment="1" applyProtection="1">
      <alignment horizontal="center" vertical="center" wrapText="1"/>
      <protection hidden="1"/>
    </xf>
    <xf numFmtId="167" fontId="8" fillId="0" borderId="1" xfId="0" applyNumberFormat="1" applyFont="1" applyBorder="1" applyAlignment="1" applyProtection="1">
      <alignment horizontal="center" vertical="center" wrapText="1"/>
      <protection hidden="1"/>
    </xf>
    <xf numFmtId="167" fontId="8" fillId="0" borderId="72" xfId="0" applyNumberFormat="1" applyFont="1" applyBorder="1" applyAlignment="1" applyProtection="1">
      <alignment horizontal="center" vertical="center" wrapText="1"/>
      <protection hidden="1"/>
    </xf>
    <xf numFmtId="167" fontId="8" fillId="0" borderId="73" xfId="0" applyNumberFormat="1" applyFont="1" applyBorder="1" applyAlignment="1" applyProtection="1">
      <alignment horizontal="center" vertical="center" wrapText="1"/>
      <protection hidden="1"/>
    </xf>
    <xf numFmtId="167" fontId="8" fillId="0" borderId="74" xfId="0" applyNumberFormat="1" applyFont="1" applyBorder="1" applyAlignment="1" applyProtection="1">
      <alignment horizontal="center" vertical="center" wrapText="1"/>
      <protection hidden="1"/>
    </xf>
    <xf numFmtId="0" fontId="0" fillId="0" borderId="37" xfId="0" applyBorder="1" applyAlignment="1" applyProtection="1">
      <alignment horizontal="center"/>
      <protection hidden="1"/>
    </xf>
    <xf numFmtId="0" fontId="0" fillId="0" borderId="38" xfId="0" applyBorder="1" applyProtection="1">
      <protection hidden="1"/>
    </xf>
    <xf numFmtId="0" fontId="4" fillId="0" borderId="64"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0" fontId="4" fillId="0" borderId="65"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0" xfId="0" applyFont="1" applyAlignment="1">
      <alignment vertical="top"/>
    </xf>
    <xf numFmtId="0" fontId="4" fillId="0" borderId="23" xfId="0" applyFont="1" applyBorder="1" applyAlignment="1">
      <alignment vertical="center"/>
    </xf>
    <xf numFmtId="0" fontId="1" fillId="0" borderId="78" xfId="0" applyFont="1" applyBorder="1" applyAlignment="1">
      <alignment vertical="center"/>
    </xf>
    <xf numFmtId="0" fontId="4" fillId="0" borderId="78" xfId="0" applyFont="1" applyBorder="1" applyAlignment="1">
      <alignment vertical="top"/>
    </xf>
    <xf numFmtId="0" fontId="4" fillId="0" borderId="78" xfId="0" applyFont="1" applyBorder="1" applyAlignment="1">
      <alignment vertical="center"/>
    </xf>
    <xf numFmtId="0" fontId="4" fillId="0" borderId="78" xfId="0" applyFont="1" applyBorder="1" applyAlignment="1">
      <alignment horizontal="left" vertical="center" wrapText="1"/>
    </xf>
    <xf numFmtId="0" fontId="4" fillId="0" borderId="78" xfId="0" applyFont="1" applyBorder="1" applyAlignment="1">
      <alignment horizontal="left" vertical="center"/>
    </xf>
    <xf numFmtId="0" fontId="23" fillId="2" borderId="7" xfId="0" applyFont="1" applyFill="1" applyBorder="1" applyAlignment="1" applyProtection="1">
      <alignment horizontal="center" vertical="center"/>
      <protection hidden="1"/>
    </xf>
    <xf numFmtId="167" fontId="8" fillId="0" borderId="37" xfId="0" applyNumberFormat="1" applyFont="1" applyBorder="1" applyAlignment="1" applyProtection="1">
      <alignment horizontal="center" vertical="center" wrapText="1"/>
      <protection hidden="1"/>
    </xf>
    <xf numFmtId="167" fontId="8" fillId="0" borderId="50" xfId="0" applyNumberFormat="1" applyFont="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44" fontId="9" fillId="2" borderId="27" xfId="0" applyNumberFormat="1" applyFont="1" applyFill="1" applyBorder="1" applyAlignment="1" applyProtection="1">
      <alignment horizontal="center" vertical="center" wrapText="1"/>
      <protection hidden="1"/>
    </xf>
    <xf numFmtId="0" fontId="29" fillId="2" borderId="7" xfId="0" applyFont="1" applyFill="1" applyBorder="1" applyAlignment="1" applyProtection="1">
      <alignment horizontal="center" vertical="center"/>
      <protection hidden="1"/>
    </xf>
    <xf numFmtId="0" fontId="21" fillId="4" borderId="90" xfId="0" applyFont="1" applyFill="1" applyBorder="1" applyAlignment="1" applyProtection="1">
      <alignment vertical="center"/>
      <protection hidden="1"/>
    </xf>
    <xf numFmtId="0" fontId="21" fillId="4" borderId="91" xfId="0" applyFont="1" applyFill="1" applyBorder="1" applyAlignment="1" applyProtection="1">
      <alignment vertical="center"/>
      <protection hidden="1"/>
    </xf>
    <xf numFmtId="44" fontId="9" fillId="2" borderId="23" xfId="0" applyNumberFormat="1" applyFont="1" applyFill="1" applyBorder="1" applyAlignment="1" applyProtection="1">
      <alignment horizontal="center" vertical="center" wrapText="1"/>
      <protection hidden="1"/>
    </xf>
    <xf numFmtId="44" fontId="9" fillId="4" borderId="91" xfId="0" applyNumberFormat="1" applyFont="1" applyFill="1" applyBorder="1" applyAlignment="1" applyProtection="1">
      <alignment vertical="center" wrapText="1"/>
      <protection hidden="1"/>
    </xf>
    <xf numFmtId="44" fontId="9" fillId="2" borderId="23" xfId="0" applyNumberFormat="1" applyFont="1" applyFill="1" applyBorder="1" applyAlignment="1" applyProtection="1">
      <alignment vertical="center" wrapText="1"/>
      <protection hidden="1"/>
    </xf>
    <xf numFmtId="0" fontId="9" fillId="2" borderId="0" xfId="0" applyFont="1" applyFill="1" applyAlignment="1" applyProtection="1">
      <alignment horizontal="center" vertical="center"/>
      <protection hidden="1"/>
    </xf>
    <xf numFmtId="44" fontId="9" fillId="2" borderId="93" xfId="0" applyNumberFormat="1" applyFont="1" applyFill="1" applyBorder="1" applyAlignment="1" applyProtection="1">
      <alignment horizontal="center" vertical="center" wrapText="1"/>
      <protection hidden="1"/>
    </xf>
    <xf numFmtId="44" fontId="9" fillId="2" borderId="93" xfId="0" applyNumberFormat="1" applyFont="1" applyFill="1" applyBorder="1" applyAlignment="1" applyProtection="1">
      <alignment vertical="center" wrapText="1"/>
      <protection hidden="1"/>
    </xf>
    <xf numFmtId="0" fontId="4" fillId="0" borderId="0" xfId="0" applyFont="1" applyAlignment="1">
      <alignment horizontal="center" vertical="center" wrapText="1"/>
    </xf>
    <xf numFmtId="0" fontId="14" fillId="2" borderId="14" xfId="0" applyFont="1" applyFill="1" applyBorder="1" applyAlignment="1" applyProtection="1">
      <alignment horizontal="left" vertical="center"/>
      <protection hidden="1"/>
    </xf>
    <xf numFmtId="0" fontId="4" fillId="0" borderId="0" xfId="0" applyFont="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4" fillId="0" borderId="0" xfId="0" applyFont="1" applyAlignment="1">
      <alignment horizontal="left" vertical="center" wrapText="1"/>
    </xf>
    <xf numFmtId="0" fontId="8"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44" fontId="31" fillId="0" borderId="0" xfId="0" applyNumberFormat="1" applyFont="1" applyAlignment="1" applyProtection="1">
      <alignment horizontal="center" vertical="center"/>
      <protection hidden="1"/>
    </xf>
    <xf numFmtId="44" fontId="4" fillId="0" borderId="17" xfId="0" applyNumberFormat="1" applyFont="1" applyBorder="1" applyAlignment="1">
      <alignment vertical="center"/>
    </xf>
    <xf numFmtId="0" fontId="14" fillId="4" borderId="17" xfId="0" applyFont="1" applyFill="1" applyBorder="1" applyAlignment="1" applyProtection="1">
      <alignment horizontal="center" vertical="center" wrapText="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horizontal="center" vertical="center" wrapText="1"/>
      <protection hidden="1"/>
    </xf>
    <xf numFmtId="0" fontId="14" fillId="4" borderId="31" xfId="0" applyFont="1" applyFill="1" applyBorder="1" applyAlignment="1" applyProtection="1">
      <alignment horizontal="center" vertical="center" wrapText="1"/>
      <protection hidden="1"/>
    </xf>
    <xf numFmtId="0" fontId="9" fillId="0" borderId="28" xfId="0" applyFont="1" applyBorder="1" applyAlignment="1" applyProtection="1">
      <alignment horizontal="center" vertical="center" wrapText="1"/>
      <protection hidden="1"/>
    </xf>
    <xf numFmtId="0" fontId="9" fillId="0" borderId="16" xfId="0" applyFont="1" applyBorder="1" applyAlignment="1" applyProtection="1">
      <alignment horizontal="left" vertical="top" wrapText="1"/>
      <protection hidden="1"/>
    </xf>
    <xf numFmtId="0" fontId="14" fillId="4" borderId="11" xfId="0" applyFont="1" applyFill="1" applyBorder="1" applyAlignment="1" applyProtection="1">
      <alignment horizontal="center" vertical="center" wrapText="1"/>
      <protection hidden="1"/>
    </xf>
    <xf numFmtId="0" fontId="9" fillId="0" borderId="35" xfId="0" applyFont="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9" fillId="0" borderId="1"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167" fontId="8" fillId="0" borderId="0" xfId="0" applyNumberFormat="1" applyFont="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167" fontId="8" fillId="0" borderId="29" xfId="0" applyNumberFormat="1" applyFont="1" applyBorder="1" applyAlignment="1" applyProtection="1">
      <alignment horizontal="center" vertical="center" wrapText="1"/>
      <protection hidden="1"/>
    </xf>
    <xf numFmtId="167" fontId="8" fillId="0" borderId="11" xfId="0" applyNumberFormat="1" applyFont="1" applyBorder="1" applyAlignment="1" applyProtection="1">
      <alignment horizontal="center" vertical="center" wrapText="1"/>
      <protection hidden="1"/>
    </xf>
    <xf numFmtId="0" fontId="14" fillId="4" borderId="1" xfId="0" applyFont="1" applyFill="1" applyBorder="1" applyAlignment="1" applyProtection="1">
      <alignment horizontal="center" vertical="center" wrapText="1"/>
      <protection hidden="1"/>
    </xf>
    <xf numFmtId="0" fontId="4" fillId="0" borderId="0" xfId="0" applyFont="1" applyAlignment="1">
      <alignment wrapText="1"/>
    </xf>
    <xf numFmtId="0" fontId="8" fillId="0" borderId="34" xfId="0" applyFont="1" applyBorder="1" applyAlignment="1" applyProtection="1">
      <alignment vertical="center" wrapText="1"/>
      <protection hidden="1"/>
    </xf>
    <xf numFmtId="0" fontId="14" fillId="0" borderId="32" xfId="0" applyFont="1" applyBorder="1" applyAlignment="1" applyProtection="1">
      <alignment vertical="center" wrapText="1"/>
      <protection hidden="1"/>
    </xf>
    <xf numFmtId="0" fontId="9" fillId="2" borderId="7"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44" fontId="9" fillId="2" borderId="21" xfId="0" applyNumberFormat="1" applyFont="1" applyFill="1" applyBorder="1" applyAlignment="1" applyProtection="1">
      <alignment horizontal="left" vertical="center" wrapText="1"/>
      <protection hidden="1"/>
    </xf>
    <xf numFmtId="14" fontId="9" fillId="0" borderId="16" xfId="0" applyNumberFormat="1" applyFont="1" applyBorder="1" applyAlignment="1" applyProtection="1">
      <alignment horizontal="left" vertical="center"/>
      <protection hidden="1"/>
    </xf>
    <xf numFmtId="14" fontId="9" fillId="0" borderId="0" xfId="0" applyNumberFormat="1" applyFont="1" applyAlignment="1" applyProtection="1">
      <alignment horizontal="left" vertical="center"/>
      <protection hidden="1"/>
    </xf>
    <xf numFmtId="44" fontId="4" fillId="0" borderId="4" xfId="0" applyNumberFormat="1" applyFont="1" applyBorder="1" applyAlignment="1" applyProtection="1">
      <alignment horizontal="right" vertical="center"/>
      <protection hidden="1"/>
    </xf>
    <xf numFmtId="18" fontId="4" fillId="0" borderId="2" xfId="0" applyNumberFormat="1" applyFont="1" applyBorder="1" applyAlignment="1" applyProtection="1">
      <alignment horizontal="right" vertical="center"/>
      <protection hidden="1"/>
    </xf>
    <xf numFmtId="14" fontId="1" fillId="0" borderId="22" xfId="0" applyNumberFormat="1" applyFont="1" applyBorder="1" applyAlignment="1" applyProtection="1">
      <alignment horizontal="left" vertical="center"/>
      <protection locked="0" hidden="1"/>
    </xf>
    <xf numFmtId="0" fontId="4" fillId="0" borderId="5" xfId="0" applyFont="1" applyBorder="1" applyAlignment="1" applyProtection="1">
      <alignment horizontal="right" vertical="center"/>
      <protection hidden="1"/>
    </xf>
    <xf numFmtId="14" fontId="1" fillId="0" borderId="0" xfId="0" applyNumberFormat="1" applyFont="1" applyAlignment="1" applyProtection="1">
      <alignment horizontal="left" vertical="center"/>
      <protection locked="0" hidden="1"/>
    </xf>
    <xf numFmtId="0" fontId="4" fillId="0" borderId="3"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44" fontId="4" fillId="0" borderId="42" xfId="0" applyNumberFormat="1" applyFont="1" applyBorder="1" applyAlignment="1">
      <alignment vertical="center"/>
    </xf>
    <xf numFmtId="0" fontId="9" fillId="6" borderId="99" xfId="0" applyFont="1" applyFill="1" applyBorder="1" applyAlignment="1">
      <alignment horizontal="left" vertical="center"/>
    </xf>
    <xf numFmtId="0" fontId="37" fillId="6" borderId="12" xfId="0" applyFont="1" applyFill="1" applyBorder="1" applyAlignment="1">
      <alignment horizontal="center" vertical="center"/>
    </xf>
    <xf numFmtId="0" fontId="1" fillId="6" borderId="101" xfId="0" applyFont="1" applyFill="1" applyBorder="1" applyAlignment="1">
      <alignment vertical="center"/>
    </xf>
    <xf numFmtId="0" fontId="4" fillId="0" borderId="0" xfId="0" applyFont="1" applyAlignment="1">
      <alignment horizontal="left" vertical="top" wrapText="1"/>
    </xf>
    <xf numFmtId="44" fontId="7" fillId="5" borderId="76" xfId="0" applyNumberFormat="1" applyFont="1" applyFill="1" applyBorder="1" applyAlignment="1">
      <alignment horizontal="center" vertical="top" wrapText="1"/>
    </xf>
    <xf numFmtId="44" fontId="9" fillId="0" borderId="76" xfId="0" applyNumberFormat="1" applyFont="1" applyBorder="1" applyAlignment="1">
      <alignment horizontal="center" vertical="center" wrapText="1"/>
    </xf>
    <xf numFmtId="44" fontId="9" fillId="0" borderId="47" xfId="0" applyNumberFormat="1" applyFont="1" applyBorder="1" applyAlignment="1">
      <alignment horizontal="center" vertical="center" wrapText="1"/>
    </xf>
    <xf numFmtId="44" fontId="9" fillId="0" borderId="42" xfId="0" applyNumberFormat="1" applyFont="1" applyBorder="1" applyAlignment="1">
      <alignment horizontal="center" vertical="center" wrapText="1"/>
    </xf>
    <xf numFmtId="44" fontId="9" fillId="0" borderId="47" xfId="0" applyNumberFormat="1" applyFont="1" applyBorder="1" applyAlignment="1">
      <alignment horizontal="center" vertical="top" wrapText="1"/>
    </xf>
    <xf numFmtId="44" fontId="8" fillId="5" borderId="42" xfId="0" applyNumberFormat="1" applyFont="1" applyFill="1" applyBorder="1" applyAlignment="1">
      <alignment horizontal="center" vertical="center" wrapText="1"/>
    </xf>
    <xf numFmtId="0" fontId="8" fillId="0" borderId="10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03" xfId="0" applyFont="1" applyBorder="1" applyAlignment="1">
      <alignment horizontal="center" vertical="center"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1" fillId="0" borderId="0" xfId="0" applyFont="1" applyAlignment="1">
      <alignment horizontal="center" vertical="center"/>
    </xf>
    <xf numFmtId="0" fontId="4" fillId="0" borderId="16" xfId="0" applyFont="1" applyBorder="1" applyAlignment="1" applyProtection="1">
      <alignment horizontal="left" vertical="center" wrapText="1"/>
      <protection hidden="1"/>
    </xf>
    <xf numFmtId="44" fontId="48" fillId="0" borderId="2" xfId="0" applyNumberFormat="1" applyFont="1" applyBorder="1" applyAlignment="1" applyProtection="1">
      <alignment horizontal="right" vertical="center"/>
      <protection hidden="1"/>
    </xf>
    <xf numFmtId="0" fontId="4" fillId="0" borderId="39" xfId="0" applyFont="1" applyBorder="1" applyAlignment="1" applyProtection="1">
      <alignment horizontal="left" vertical="center"/>
      <protection hidden="1"/>
    </xf>
    <xf numFmtId="0" fontId="4" fillId="0" borderId="24" xfId="0" applyFont="1" applyBorder="1" applyAlignment="1" applyProtection="1">
      <alignment horizontal="left" vertical="center"/>
      <protection hidden="1"/>
    </xf>
    <xf numFmtId="44" fontId="4" fillId="0" borderId="17" xfId="0" applyNumberFormat="1" applyFont="1" applyBorder="1" applyAlignment="1" applyProtection="1">
      <alignment vertical="center"/>
      <protection hidden="1"/>
    </xf>
    <xf numFmtId="0" fontId="4" fillId="8" borderId="6" xfId="0" applyFont="1" applyFill="1" applyBorder="1" applyAlignment="1" applyProtection="1">
      <alignment horizontal="center" vertical="center"/>
      <protection hidden="1"/>
    </xf>
    <xf numFmtId="0" fontId="8" fillId="0" borderId="100" xfId="0" applyFont="1" applyBorder="1" applyAlignment="1" applyProtection="1">
      <alignment horizontal="left" vertical="center"/>
      <protection hidden="1"/>
    </xf>
    <xf numFmtId="0" fontId="6" fillId="0" borderId="100" xfId="0" applyFont="1" applyBorder="1" applyAlignment="1" applyProtection="1">
      <alignment horizontal="center" vertical="center"/>
      <protection hidden="1"/>
    </xf>
    <xf numFmtId="0" fontId="8" fillId="0" borderId="100" xfId="0" applyFont="1" applyBorder="1" applyAlignment="1" applyProtection="1">
      <alignment horizontal="right" vertical="center"/>
      <protection hidden="1"/>
    </xf>
    <xf numFmtId="0" fontId="4" fillId="8" borderId="37" xfId="0" applyFont="1" applyFill="1" applyBorder="1" applyAlignment="1" applyProtection="1">
      <alignment horizontal="center" vertical="center"/>
      <protection hidden="1"/>
    </xf>
    <xf numFmtId="0" fontId="40" fillId="0" borderId="81" xfId="0" applyFont="1" applyBorder="1" applyAlignment="1" applyProtection="1">
      <alignment horizontal="left" vertical="center"/>
      <protection hidden="1"/>
    </xf>
    <xf numFmtId="0" fontId="40" fillId="0" borderId="37" xfId="0" applyFont="1" applyBorder="1" applyAlignment="1" applyProtection="1">
      <alignment horizontal="left" vertical="center"/>
      <protection hidden="1"/>
    </xf>
    <xf numFmtId="44" fontId="4" fillId="0" borderId="32" xfId="0" applyNumberFormat="1" applyFont="1" applyBorder="1" applyAlignment="1" applyProtection="1">
      <alignment horizontal="center" vertical="center"/>
      <protection hidden="1"/>
    </xf>
    <xf numFmtId="44" fontId="4" fillId="0" borderId="34" xfId="0" applyNumberFormat="1" applyFont="1" applyBorder="1" applyAlignment="1" applyProtection="1">
      <alignment horizontal="center" vertical="center"/>
      <protection hidden="1"/>
    </xf>
    <xf numFmtId="0" fontId="9" fillId="5" borderId="39" xfId="0" applyFont="1" applyFill="1" applyBorder="1" applyAlignment="1" applyProtection="1">
      <alignment horizontal="left" vertical="center" wrapText="1"/>
      <protection hidden="1"/>
    </xf>
    <xf numFmtId="0" fontId="9" fillId="5" borderId="24" xfId="0" applyFont="1" applyFill="1" applyBorder="1" applyAlignment="1" applyProtection="1">
      <alignment horizontal="left" vertical="center" wrapText="1"/>
      <protection hidden="1"/>
    </xf>
    <xf numFmtId="0" fontId="9" fillId="5" borderId="25" xfId="0" applyFont="1" applyFill="1" applyBorder="1" applyAlignment="1" applyProtection="1">
      <alignment horizontal="left" vertical="center" wrapText="1"/>
      <protection hidden="1"/>
    </xf>
    <xf numFmtId="0" fontId="9" fillId="5" borderId="8" xfId="0" applyFont="1" applyFill="1" applyBorder="1" applyAlignment="1" applyProtection="1">
      <alignment horizontal="left" vertical="center" wrapText="1"/>
      <protection hidden="1"/>
    </xf>
    <xf numFmtId="0" fontId="4" fillId="5" borderId="29"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0" xfId="0" applyFont="1" applyFill="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29" fillId="5" borderId="9" xfId="0" applyFont="1" applyFill="1" applyBorder="1" applyAlignment="1" applyProtection="1">
      <alignment horizontal="center" vertical="center"/>
      <protection hidden="1"/>
    </xf>
    <xf numFmtId="44" fontId="4" fillId="5" borderId="19" xfId="0" applyNumberFormat="1" applyFont="1" applyFill="1" applyBorder="1" applyAlignment="1" applyProtection="1">
      <alignment horizontal="center" vertical="center" wrapText="1"/>
      <protection hidden="1"/>
    </xf>
    <xf numFmtId="0" fontId="9" fillId="9" borderId="110" xfId="0" applyFont="1" applyFill="1" applyBorder="1" applyAlignment="1" applyProtection="1">
      <alignment horizontal="left" vertical="center" wrapText="1"/>
      <protection hidden="1"/>
    </xf>
    <xf numFmtId="0" fontId="4" fillId="9" borderId="111" xfId="0" applyFont="1" applyFill="1" applyBorder="1" applyAlignment="1" applyProtection="1">
      <alignment horizontal="center" vertical="center" wrapText="1"/>
      <protection hidden="1"/>
    </xf>
    <xf numFmtId="0" fontId="4" fillId="9" borderId="110" xfId="0" applyFont="1" applyFill="1" applyBorder="1" applyAlignment="1" applyProtection="1">
      <alignment horizontal="center" vertical="center" wrapText="1"/>
      <protection hidden="1"/>
    </xf>
    <xf numFmtId="0" fontId="4" fillId="9" borderId="100" xfId="0" applyFont="1" applyFill="1" applyBorder="1" applyAlignment="1" applyProtection="1">
      <alignment horizontal="center" vertical="center" wrapText="1"/>
      <protection hidden="1"/>
    </xf>
    <xf numFmtId="0" fontId="4" fillId="9" borderId="109" xfId="0" applyFont="1" applyFill="1" applyBorder="1" applyAlignment="1" applyProtection="1">
      <alignment horizontal="center" vertical="center" wrapText="1"/>
      <protection hidden="1"/>
    </xf>
    <xf numFmtId="0" fontId="29" fillId="9" borderId="110" xfId="0" applyFont="1" applyFill="1" applyBorder="1" applyAlignment="1" applyProtection="1">
      <alignment horizontal="center" vertical="center"/>
      <protection hidden="1"/>
    </xf>
    <xf numFmtId="44" fontId="4" fillId="9" borderId="112" xfId="0" applyNumberFormat="1" applyFont="1" applyFill="1" applyBorder="1" applyAlignment="1" applyProtection="1">
      <alignment horizontal="center" vertical="center" wrapText="1"/>
      <protection hidden="1"/>
    </xf>
    <xf numFmtId="0" fontId="9" fillId="5" borderId="28" xfId="0" applyFont="1" applyFill="1" applyBorder="1" applyAlignment="1" applyProtection="1">
      <alignment horizontal="left" vertical="center" wrapText="1"/>
      <protection hidden="1"/>
    </xf>
    <xf numFmtId="0" fontId="9" fillId="5" borderId="9" xfId="0" applyFont="1" applyFill="1" applyBorder="1" applyAlignment="1" applyProtection="1">
      <alignment horizontal="left" vertical="center" wrapText="1"/>
      <protection hidden="1"/>
    </xf>
    <xf numFmtId="0" fontId="0" fillId="0" borderId="0" xfId="0" applyAlignment="1">
      <alignment horizontal="left" vertical="center" wrapText="1"/>
    </xf>
    <xf numFmtId="0" fontId="4" fillId="5" borderId="0" xfId="0" applyFont="1" applyFill="1" applyAlignment="1" applyProtection="1">
      <alignment horizontal="right" vertical="center"/>
      <protection hidden="1"/>
    </xf>
    <xf numFmtId="0" fontId="4" fillId="0" borderId="113" xfId="0" applyFont="1" applyBorder="1" applyAlignment="1" applyProtection="1">
      <alignment horizontal="center" vertical="center"/>
      <protection locked="0" hidden="1"/>
    </xf>
    <xf numFmtId="44" fontId="4" fillId="0" borderId="115" xfId="0" applyNumberFormat="1" applyFont="1" applyBorder="1" applyAlignment="1" applyProtection="1">
      <alignment vertical="center"/>
      <protection hidden="1"/>
    </xf>
    <xf numFmtId="0" fontId="4" fillId="0" borderId="116" xfId="0" applyFont="1" applyBorder="1" applyAlignment="1" applyProtection="1">
      <alignment horizontal="center" vertical="center"/>
      <protection hidden="1"/>
    </xf>
    <xf numFmtId="44" fontId="4" fillId="0" borderId="117" xfId="0" applyNumberFormat="1" applyFont="1" applyBorder="1" applyAlignment="1" applyProtection="1">
      <alignment vertical="center"/>
      <protection hidden="1"/>
    </xf>
    <xf numFmtId="44" fontId="4" fillId="0" borderId="116" xfId="0" applyNumberFormat="1" applyFont="1" applyBorder="1" applyAlignment="1" applyProtection="1">
      <alignment horizontal="right" vertical="center"/>
      <protection hidden="1"/>
    </xf>
    <xf numFmtId="0" fontId="4" fillId="0" borderId="116" xfId="0" applyFont="1" applyBorder="1" applyAlignment="1" applyProtection="1">
      <alignment horizontal="right" vertical="center"/>
      <protection hidden="1"/>
    </xf>
    <xf numFmtId="0" fontId="2" fillId="11" borderId="2" xfId="0" applyFont="1" applyFill="1" applyBorder="1" applyAlignment="1" applyProtection="1">
      <alignment horizontal="right" vertical="center"/>
      <protection hidden="1"/>
    </xf>
    <xf numFmtId="0" fontId="4" fillId="11" borderId="2" xfId="0" applyFont="1" applyFill="1" applyBorder="1" applyAlignment="1" applyProtection="1">
      <alignment horizontal="center" vertical="center"/>
      <protection hidden="1"/>
    </xf>
    <xf numFmtId="0" fontId="4" fillId="11" borderId="2" xfId="0" applyFont="1" applyFill="1" applyBorder="1" applyAlignment="1" applyProtection="1">
      <alignment horizontal="right" vertical="center"/>
      <protection hidden="1"/>
    </xf>
    <xf numFmtId="0" fontId="4" fillId="11" borderId="78" xfId="0" applyFont="1" applyFill="1" applyBorder="1" applyAlignment="1" applyProtection="1">
      <alignment horizontal="right" vertical="center"/>
      <protection hidden="1"/>
    </xf>
    <xf numFmtId="0" fontId="9" fillId="5" borderId="118" xfId="0" applyFont="1" applyFill="1" applyBorder="1" applyAlignment="1" applyProtection="1">
      <alignment horizontal="left" vertical="center" wrapText="1"/>
      <protection hidden="1"/>
    </xf>
    <xf numFmtId="0" fontId="9" fillId="5" borderId="0" xfId="0" applyFont="1" applyFill="1" applyAlignment="1" applyProtection="1">
      <alignment horizontal="left" vertical="center" wrapText="1"/>
      <protection hidden="1"/>
    </xf>
    <xf numFmtId="44" fontId="4" fillId="5" borderId="119" xfId="0" applyNumberFormat="1" applyFont="1" applyFill="1" applyBorder="1" applyAlignment="1" applyProtection="1">
      <alignment horizontal="center" vertical="center" wrapText="1"/>
      <protection hidden="1"/>
    </xf>
    <xf numFmtId="14" fontId="1" fillId="5" borderId="18" xfId="0" applyNumberFormat="1" applyFont="1" applyFill="1" applyBorder="1" applyAlignment="1" applyProtection="1">
      <alignment horizontal="left" vertical="center"/>
      <protection locked="0" hidden="1"/>
    </xf>
    <xf numFmtId="0" fontId="4" fillId="5" borderId="3" xfId="0" applyFont="1" applyFill="1" applyBorder="1" applyAlignment="1" applyProtection="1">
      <alignment vertical="center"/>
      <protection hidden="1"/>
    </xf>
    <xf numFmtId="0" fontId="4" fillId="5" borderId="4" xfId="0" applyFont="1" applyFill="1" applyBorder="1" applyAlignment="1" applyProtection="1">
      <alignment vertical="center"/>
      <protection hidden="1"/>
    </xf>
    <xf numFmtId="0" fontId="4" fillId="5" borderId="2" xfId="0" applyFont="1" applyFill="1" applyBorder="1" applyAlignment="1" applyProtection="1">
      <alignment horizontal="right" vertical="center"/>
      <protection hidden="1"/>
    </xf>
    <xf numFmtId="44" fontId="4" fillId="5" borderId="2" xfId="0" applyNumberFormat="1" applyFont="1" applyFill="1" applyBorder="1" applyAlignment="1" applyProtection="1">
      <alignment horizontal="right" vertical="center"/>
      <protection hidden="1"/>
    </xf>
    <xf numFmtId="0" fontId="4" fillId="5" borderId="2" xfId="0" applyFont="1" applyFill="1" applyBorder="1" applyAlignment="1" applyProtection="1">
      <alignment horizontal="center" vertical="center"/>
      <protection locked="0" hidden="1"/>
    </xf>
    <xf numFmtId="0" fontId="4" fillId="5" borderId="2" xfId="0" applyFont="1" applyFill="1" applyBorder="1" applyAlignment="1" applyProtection="1">
      <alignment horizontal="center" vertical="center"/>
      <protection hidden="1"/>
    </xf>
    <xf numFmtId="44" fontId="4" fillId="5" borderId="21" xfId="0" applyNumberFormat="1" applyFont="1" applyFill="1" applyBorder="1" applyAlignment="1" applyProtection="1">
      <alignment vertical="center"/>
      <protection hidden="1"/>
    </xf>
    <xf numFmtId="0" fontId="0" fillId="5" borderId="0" xfId="0" applyFill="1" applyProtection="1">
      <protection locked="0" hidden="1"/>
    </xf>
    <xf numFmtId="0" fontId="8" fillId="5" borderId="49" xfId="0" applyFont="1" applyFill="1" applyBorder="1" applyAlignment="1" applyProtection="1">
      <alignment horizontal="center" vertical="center" wrapText="1"/>
      <protection hidden="1"/>
    </xf>
    <xf numFmtId="0" fontId="8" fillId="5" borderId="6" xfId="0" applyFont="1" applyFill="1" applyBorder="1" applyAlignment="1" applyProtection="1">
      <alignment horizontal="center" vertical="center" wrapText="1"/>
      <protection hidden="1"/>
    </xf>
    <xf numFmtId="0" fontId="14" fillId="5" borderId="6" xfId="0" applyFont="1" applyFill="1" applyBorder="1" applyAlignment="1" applyProtection="1">
      <alignment vertical="center" wrapText="1"/>
      <protection hidden="1"/>
    </xf>
    <xf numFmtId="0" fontId="8" fillId="5" borderId="63" xfId="0" applyFont="1" applyFill="1" applyBorder="1" applyAlignment="1" applyProtection="1">
      <alignment vertical="center" wrapText="1"/>
      <protection hidden="1"/>
    </xf>
    <xf numFmtId="0" fontId="8" fillId="5" borderId="16" xfId="0" applyFont="1" applyFill="1" applyBorder="1" applyAlignment="1" applyProtection="1">
      <alignment horizontal="center" vertical="center" wrapText="1"/>
      <protection hidden="1"/>
    </xf>
    <xf numFmtId="0" fontId="8" fillId="5" borderId="0" xfId="0" applyFont="1" applyFill="1" applyAlignment="1" applyProtection="1">
      <alignment horizontal="center" vertical="center" wrapText="1"/>
      <protection hidden="1"/>
    </xf>
    <xf numFmtId="0" fontId="14" fillId="5" borderId="0" xfId="0" applyFont="1" applyFill="1" applyAlignment="1" applyProtection="1">
      <alignment vertical="center" wrapText="1"/>
      <protection hidden="1"/>
    </xf>
    <xf numFmtId="0" fontId="8" fillId="5" borderId="17" xfId="0" applyFont="1" applyFill="1" applyBorder="1" applyAlignment="1" applyProtection="1">
      <alignment vertical="center" wrapText="1"/>
      <protection hidden="1"/>
    </xf>
    <xf numFmtId="0" fontId="0" fillId="5" borderId="0" xfId="0" applyFill="1" applyProtection="1">
      <protection hidden="1"/>
    </xf>
    <xf numFmtId="0" fontId="30" fillId="0" borderId="0" xfId="0" applyFont="1" applyAlignment="1" applyProtection="1">
      <alignment horizontal="left" vertical="center"/>
      <protection locked="0"/>
    </xf>
    <xf numFmtId="0" fontId="36" fillId="0" borderId="0" xfId="0" applyFont="1" applyAlignment="1" applyProtection="1">
      <alignment horizontal="left"/>
      <protection locked="0"/>
    </xf>
    <xf numFmtId="1" fontId="4" fillId="0" borderId="2" xfId="0" applyNumberFormat="1" applyFont="1" applyBorder="1" applyAlignment="1" applyProtection="1">
      <alignment horizontal="right" vertical="center"/>
      <protection hidden="1"/>
    </xf>
    <xf numFmtId="0" fontId="4" fillId="0" borderId="122" xfId="0" applyFont="1" applyBorder="1" applyAlignment="1" applyProtection="1">
      <alignment horizontal="center" vertical="center"/>
      <protection locked="0" hidden="1"/>
    </xf>
    <xf numFmtId="0" fontId="4" fillId="0" borderId="122" xfId="0" applyFont="1" applyBorder="1" applyAlignment="1" applyProtection="1">
      <alignment horizontal="center" vertical="center"/>
      <protection hidden="1"/>
    </xf>
    <xf numFmtId="44" fontId="4" fillId="0" borderId="123" xfId="0" applyNumberFormat="1" applyFont="1" applyBorder="1" applyAlignment="1" applyProtection="1">
      <alignment vertical="center"/>
      <protection hidden="1"/>
    </xf>
    <xf numFmtId="0" fontId="4" fillId="10" borderId="2" xfId="0" applyFont="1" applyFill="1" applyBorder="1" applyAlignment="1" applyProtection="1">
      <alignment horizontal="center" vertical="center"/>
      <protection locked="0" hidden="1"/>
    </xf>
    <xf numFmtId="0" fontId="4" fillId="10" borderId="2" xfId="0" applyFont="1" applyFill="1" applyBorder="1" applyAlignment="1" applyProtection="1">
      <alignment horizontal="center" vertical="center"/>
      <protection hidden="1"/>
    </xf>
    <xf numFmtId="44" fontId="4" fillId="10" borderId="115" xfId="0" applyNumberFormat="1" applyFont="1" applyFill="1" applyBorder="1" applyAlignment="1" applyProtection="1">
      <alignment vertical="center"/>
      <protection hidden="1"/>
    </xf>
    <xf numFmtId="44" fontId="4" fillId="0" borderId="122" xfId="0" applyNumberFormat="1" applyFont="1" applyBorder="1" applyAlignment="1" applyProtection="1">
      <alignment horizontal="right" vertical="center"/>
      <protection hidden="1"/>
    </xf>
    <xf numFmtId="0" fontId="4" fillId="0" borderId="122" xfId="0" applyFont="1" applyBorder="1" applyAlignment="1" applyProtection="1">
      <alignment horizontal="right" vertical="center"/>
      <protection hidden="1"/>
    </xf>
    <xf numFmtId="0" fontId="2" fillId="11" borderId="122" xfId="0" applyFont="1" applyFill="1" applyBorder="1" applyAlignment="1" applyProtection="1">
      <alignment horizontal="right" vertical="center"/>
      <protection hidden="1"/>
    </xf>
    <xf numFmtId="0" fontId="4" fillId="0" borderId="3" xfId="0" applyFont="1" applyBorder="1" applyAlignment="1" applyProtection="1">
      <alignment vertical="center" wrapText="1"/>
      <protection hidden="1"/>
    </xf>
    <xf numFmtId="0" fontId="0" fillId="0" borderId="4" xfId="0" applyBorder="1" applyAlignment="1">
      <alignment vertical="center"/>
    </xf>
    <xf numFmtId="0" fontId="0" fillId="0" borderId="5" xfId="0" applyBorder="1" applyAlignment="1">
      <alignment vertical="center"/>
    </xf>
    <xf numFmtId="0" fontId="4" fillId="0" borderId="3" xfId="0" applyFont="1" applyBorder="1" applyAlignment="1" applyProtection="1">
      <alignment vertical="top" wrapText="1"/>
      <protection hidden="1"/>
    </xf>
    <xf numFmtId="0" fontId="0" fillId="0" borderId="4" xfId="0" applyBorder="1" applyAlignment="1">
      <alignment vertical="top"/>
    </xf>
    <xf numFmtId="0" fontId="0" fillId="0" borderId="5" xfId="0" applyBorder="1" applyAlignment="1">
      <alignment vertical="top"/>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3"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3" xfId="0" applyFont="1" applyBorder="1" applyAlignment="1" applyProtection="1">
      <alignment vertical="center"/>
      <protection hidden="1"/>
    </xf>
    <xf numFmtId="0" fontId="4" fillId="0" borderId="3" xfId="0" applyFont="1" applyBorder="1" applyAlignment="1" applyProtection="1">
      <alignment horizontal="left" vertical="top" wrapText="1"/>
      <protection hidden="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9" fillId="2" borderId="22"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0" fontId="9" fillId="2" borderId="5" xfId="0" applyFont="1" applyFill="1" applyBorder="1" applyAlignment="1" applyProtection="1">
      <alignment horizontal="left" vertical="center" wrapText="1"/>
      <protection hidden="1"/>
    </xf>
    <xf numFmtId="0" fontId="4" fillId="0" borderId="3" xfId="0" applyFont="1" applyBorder="1" applyAlignment="1" applyProtection="1">
      <alignment horizontal="left" vertical="top"/>
      <protection hidden="1"/>
    </xf>
    <xf numFmtId="0" fontId="4" fillId="0" borderId="4" xfId="0" applyFont="1" applyBorder="1" applyAlignment="1" applyProtection="1">
      <alignment horizontal="left" vertical="top"/>
      <protection hidden="1"/>
    </xf>
    <xf numFmtId="0" fontId="4" fillId="0" borderId="5" xfId="0" applyFont="1" applyBorder="1" applyAlignment="1" applyProtection="1">
      <alignment horizontal="left" vertical="top"/>
      <protection hidden="1"/>
    </xf>
    <xf numFmtId="0" fontId="46" fillId="0" borderId="3" xfId="0" applyFont="1" applyBorder="1" applyAlignment="1" applyProtection="1">
      <alignment horizontal="left" vertical="center"/>
      <protection hidden="1"/>
    </xf>
    <xf numFmtId="0" fontId="4" fillId="0" borderId="4" xfId="0" applyFont="1" applyBorder="1" applyAlignment="1" applyProtection="1">
      <alignment vertical="center"/>
      <protection hidden="1"/>
    </xf>
    <xf numFmtId="0" fontId="4" fillId="0" borderId="5" xfId="0" applyFont="1" applyBorder="1" applyAlignment="1" applyProtection="1">
      <alignment vertical="center"/>
      <protection hidden="1"/>
    </xf>
    <xf numFmtId="0" fontId="8" fillId="6" borderId="33" xfId="0" applyFont="1" applyFill="1" applyBorder="1" applyAlignment="1" applyProtection="1">
      <alignment horizontal="center" vertical="center" wrapText="1"/>
      <protection hidden="1"/>
    </xf>
    <xf numFmtId="0" fontId="8" fillId="6" borderId="32" xfId="0" applyFont="1" applyFill="1" applyBorder="1" applyAlignment="1" applyProtection="1">
      <alignment horizontal="center" vertical="center" wrapText="1"/>
      <protection hidden="1"/>
    </xf>
    <xf numFmtId="0" fontId="8" fillId="0" borderId="0" xfId="0" applyFont="1" applyAlignment="1" applyProtection="1">
      <alignment horizontal="left" vertical="center"/>
      <protection hidden="1"/>
    </xf>
    <xf numFmtId="0" fontId="8" fillId="0" borderId="17" xfId="0" applyFont="1" applyBorder="1" applyAlignment="1" applyProtection="1">
      <alignment horizontal="left" vertical="center"/>
      <protection hidden="1"/>
    </xf>
    <xf numFmtId="0" fontId="18" fillId="0" borderId="61"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4" fillId="0" borderId="0" xfId="0" applyFont="1" applyAlignment="1" applyProtection="1">
      <alignment horizontal="left"/>
      <protection hidden="1"/>
    </xf>
    <xf numFmtId="0" fontId="12" fillId="0" borderId="57" xfId="0" applyFont="1" applyBorder="1" applyAlignment="1" applyProtection="1">
      <alignment horizontal="center" vertical="center" wrapText="1"/>
      <protection hidden="1"/>
    </xf>
    <xf numFmtId="0" fontId="12" fillId="0" borderId="58" xfId="0" applyFont="1" applyBorder="1" applyAlignment="1" applyProtection="1">
      <alignment horizontal="center" vertical="center" wrapText="1"/>
      <protection hidden="1"/>
    </xf>
    <xf numFmtId="0" fontId="12" fillId="0" borderId="59" xfId="0" applyFont="1" applyBorder="1" applyAlignment="1" applyProtection="1">
      <alignment horizontal="center" vertical="center" wrapText="1"/>
      <protection hidden="1"/>
    </xf>
    <xf numFmtId="0" fontId="9" fillId="0" borderId="52" xfId="0" applyFont="1" applyBorder="1" applyAlignment="1" applyProtection="1">
      <alignment horizontal="left" vertical="top" wrapText="1"/>
      <protection hidden="1"/>
    </xf>
    <xf numFmtId="0" fontId="9" fillId="0" borderId="6" xfId="0" applyFont="1" applyBorder="1" applyAlignment="1" applyProtection="1">
      <alignment horizontal="left" vertical="top" wrapText="1"/>
      <protection hidden="1"/>
    </xf>
    <xf numFmtId="0" fontId="9" fillId="0" borderId="53" xfId="0" applyFont="1" applyBorder="1" applyAlignment="1" applyProtection="1">
      <alignment horizontal="left" vertical="top" wrapText="1"/>
      <protection hidden="1"/>
    </xf>
    <xf numFmtId="0" fontId="9" fillId="0" borderId="54"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55" xfId="0" applyFont="1" applyBorder="1" applyAlignment="1" applyProtection="1">
      <alignment horizontal="left" vertical="top" wrapText="1"/>
      <protection hidden="1"/>
    </xf>
    <xf numFmtId="0" fontId="9" fillId="0" borderId="50" xfId="0" applyFont="1" applyBorder="1" applyAlignment="1" applyProtection="1">
      <alignment horizontal="left" vertical="top" wrapText="1"/>
      <protection hidden="1"/>
    </xf>
    <xf numFmtId="0" fontId="9" fillId="0" borderId="37" xfId="0" applyFont="1" applyBorder="1" applyAlignment="1" applyProtection="1">
      <alignment horizontal="left" vertical="top" wrapText="1"/>
      <protection hidden="1"/>
    </xf>
    <xf numFmtId="0" fontId="9" fillId="0" borderId="51" xfId="0" applyFont="1" applyBorder="1" applyAlignment="1" applyProtection="1">
      <alignment horizontal="left" vertical="top" wrapText="1"/>
      <protection hidden="1"/>
    </xf>
    <xf numFmtId="0" fontId="9" fillId="0" borderId="61" xfId="0" applyFont="1" applyBorder="1" applyAlignment="1" applyProtection="1">
      <alignment horizontal="center" vertical="center" wrapText="1"/>
      <protection hidden="1"/>
    </xf>
    <xf numFmtId="0" fontId="9" fillId="0" borderId="62" xfId="0" applyFont="1" applyBorder="1" applyAlignment="1" applyProtection="1">
      <alignment horizontal="center" vertical="center" wrapText="1"/>
      <protection hidden="1"/>
    </xf>
    <xf numFmtId="0" fontId="9" fillId="0" borderId="16"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6" xfId="0" applyFont="1" applyBorder="1" applyAlignment="1" applyProtection="1">
      <alignment horizontal="center" vertical="center" wrapText="1"/>
      <protection hidden="1"/>
    </xf>
    <xf numFmtId="0" fontId="9" fillId="0" borderId="53"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55"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14" fillId="4" borderId="61" xfId="0" applyFont="1" applyFill="1" applyBorder="1" applyAlignment="1" applyProtection="1">
      <alignment horizontal="center" vertical="center" wrapText="1"/>
      <protection hidden="1"/>
    </xf>
    <xf numFmtId="0" fontId="14" fillId="4" borderId="62" xfId="0" applyFont="1" applyFill="1" applyBorder="1" applyAlignment="1" applyProtection="1">
      <alignment horizontal="center" vertical="center" wrapText="1"/>
      <protection hidden="1"/>
    </xf>
    <xf numFmtId="0" fontId="14" fillId="4" borderId="10"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left" vertical="center" wrapText="1"/>
      <protection hidden="1"/>
    </xf>
    <xf numFmtId="0" fontId="9" fillId="2" borderId="7" xfId="0" applyFont="1" applyFill="1" applyBorder="1" applyAlignment="1" applyProtection="1">
      <alignment horizontal="left" vertical="center" wrapText="1"/>
      <protection hidden="1"/>
    </xf>
    <xf numFmtId="0" fontId="14" fillId="2" borderId="13" xfId="0"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44" fontId="9" fillId="2" borderId="91" xfId="0" applyNumberFormat="1" applyFont="1" applyFill="1" applyBorder="1" applyAlignment="1" applyProtection="1">
      <alignment horizontal="center" vertical="center" wrapText="1"/>
      <protection hidden="1"/>
    </xf>
    <xf numFmtId="44" fontId="21" fillId="4" borderId="91" xfId="0" applyNumberFormat="1" applyFont="1" applyFill="1" applyBorder="1" applyAlignment="1" applyProtection="1">
      <alignment horizontal="center" vertical="center"/>
      <protection hidden="1"/>
    </xf>
    <xf numFmtId="44" fontId="21" fillId="4" borderId="92" xfId="0" applyNumberFormat="1" applyFont="1" applyFill="1" applyBorder="1" applyAlignment="1" applyProtection="1">
      <alignment horizontal="center" vertical="center"/>
      <protection hidden="1"/>
    </xf>
    <xf numFmtId="0" fontId="14" fillId="4" borderId="63"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0" fontId="4" fillId="0" borderId="16" xfId="0" applyFont="1" applyBorder="1" applyAlignment="1" applyProtection="1">
      <alignment horizontal="center" vertical="top"/>
      <protection hidden="1"/>
    </xf>
    <xf numFmtId="0" fontId="4" fillId="0" borderId="0" xfId="0" applyFont="1" applyAlignment="1" applyProtection="1">
      <alignment horizontal="center" vertical="top"/>
      <protection hidden="1"/>
    </xf>
    <xf numFmtId="0" fontId="4" fillId="5" borderId="3" xfId="0" applyFont="1" applyFill="1" applyBorder="1" applyAlignment="1" applyProtection="1">
      <alignment horizontal="left" vertical="center"/>
      <protection hidden="1"/>
    </xf>
    <xf numFmtId="0" fontId="4" fillId="5" borderId="4" xfId="0" applyFont="1" applyFill="1" applyBorder="1" applyAlignment="1" applyProtection="1">
      <alignment horizontal="left" vertical="center"/>
      <protection hidden="1"/>
    </xf>
    <xf numFmtId="0" fontId="4" fillId="5" borderId="5" xfId="0" applyFont="1" applyFill="1" applyBorder="1" applyAlignment="1" applyProtection="1">
      <alignment horizontal="left" vertical="center"/>
      <protection hidden="1"/>
    </xf>
    <xf numFmtId="14" fontId="15" fillId="0" borderId="0" xfId="0" applyNumberFormat="1" applyFont="1" applyAlignment="1" applyProtection="1">
      <alignment horizontal="left" vertical="top"/>
      <protection locked="0"/>
    </xf>
    <xf numFmtId="0" fontId="8" fillId="0" borderId="0" xfId="0" applyFont="1" applyAlignment="1">
      <alignment horizontal="right" vertical="center"/>
    </xf>
    <xf numFmtId="0" fontId="4" fillId="0" borderId="79" xfId="0" applyFont="1" applyBorder="1" applyAlignment="1">
      <alignment horizontal="left" vertical="top" wrapText="1"/>
    </xf>
    <xf numFmtId="0" fontId="1" fillId="0" borderId="0" xfId="0" applyFont="1" applyAlignment="1">
      <alignment horizontal="right"/>
    </xf>
    <xf numFmtId="0" fontId="4" fillId="0" borderId="0" xfId="0" applyFont="1" applyAlignment="1">
      <alignment horizontal="center" vertical="top" wrapText="1"/>
    </xf>
    <xf numFmtId="0" fontId="0" fillId="0" borderId="0" xfId="0" applyAlignment="1">
      <alignment horizontal="center" vertical="center"/>
    </xf>
    <xf numFmtId="0" fontId="1" fillId="0" borderId="0" xfId="0" applyFont="1" applyAlignment="1">
      <alignment horizontal="right" vertical="center"/>
    </xf>
    <xf numFmtId="0" fontId="30" fillId="0" borderId="0" xfId="0" applyFont="1" applyAlignment="1" applyProtection="1">
      <alignment horizontal="left" vertical="center"/>
      <protection locked="0"/>
    </xf>
    <xf numFmtId="0" fontId="28" fillId="0" borderId="0" xfId="1" applyAlignment="1" applyProtection="1">
      <alignment horizontal="left" vertical="center"/>
      <protection locked="0"/>
    </xf>
    <xf numFmtId="0" fontId="9" fillId="6" borderId="100" xfId="0" applyFont="1" applyFill="1" applyBorder="1" applyAlignment="1" applyProtection="1">
      <alignment horizontal="left" vertical="center" wrapText="1"/>
      <protection locked="0"/>
    </xf>
    <xf numFmtId="0" fontId="36" fillId="0" borderId="0" xfId="0" applyFont="1" applyAlignment="1" applyProtection="1">
      <alignment horizontal="left"/>
      <protection locked="0"/>
    </xf>
    <xf numFmtId="0" fontId="25" fillId="0" borderId="0" xfId="0" applyFont="1" applyAlignment="1" applyProtection="1">
      <alignment horizontal="left"/>
      <protection hidden="1"/>
    </xf>
    <xf numFmtId="0" fontId="30" fillId="0" borderId="0" xfId="0" applyFont="1" applyAlignment="1" applyProtection="1">
      <alignment horizontal="left" vertical="center" wrapText="1"/>
      <protection locked="0"/>
    </xf>
    <xf numFmtId="0" fontId="1" fillId="0" borderId="0" xfId="0" applyFont="1" applyAlignment="1">
      <alignment horizontal="center" vertical="center"/>
    </xf>
    <xf numFmtId="0" fontId="2" fillId="0" borderId="0" xfId="0" applyFont="1" applyAlignment="1">
      <alignment horizontal="center" vertical="top"/>
    </xf>
    <xf numFmtId="0" fontId="4" fillId="0" borderId="0" xfId="0" applyFont="1" applyAlignment="1">
      <alignment horizontal="center" vertical="center"/>
    </xf>
    <xf numFmtId="0" fontId="4" fillId="0" borderId="22" xfId="0" applyFont="1" applyBorder="1" applyAlignment="1" applyProtection="1">
      <alignment horizontal="left" vertical="center"/>
      <protection hidden="1"/>
    </xf>
    <xf numFmtId="0" fontId="4" fillId="0" borderId="48" xfId="0" applyFont="1" applyBorder="1" applyAlignment="1" applyProtection="1">
      <alignment horizontal="left" vertical="center" wrapText="1"/>
      <protection hidden="1"/>
    </xf>
    <xf numFmtId="0" fontId="4" fillId="0" borderId="36" xfId="0" applyFont="1" applyBorder="1" applyAlignment="1" applyProtection="1">
      <alignment horizontal="left" vertical="center" wrapText="1"/>
      <protection hidden="1"/>
    </xf>
    <xf numFmtId="0" fontId="4" fillId="0" borderId="68" xfId="0" applyFont="1" applyBorder="1" applyAlignment="1" applyProtection="1">
      <alignment horizontal="left" vertical="center" wrapText="1"/>
      <protection hidden="1"/>
    </xf>
    <xf numFmtId="0" fontId="4" fillId="0" borderId="16"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28" xfId="0" applyFont="1" applyBorder="1" applyAlignment="1" applyProtection="1">
      <alignment horizontal="left" vertical="center" wrapText="1"/>
      <protection hidden="1"/>
    </xf>
    <xf numFmtId="0" fontId="4" fillId="0" borderId="39" xfId="0" applyFont="1" applyBorder="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4" fillId="0" borderId="25" xfId="0" applyFont="1" applyBorder="1" applyAlignment="1" applyProtection="1">
      <alignment horizontal="left" vertical="center" wrapText="1"/>
      <protection hidden="1"/>
    </xf>
    <xf numFmtId="0" fontId="9" fillId="2" borderId="2" xfId="0" applyFont="1" applyFill="1" applyBorder="1" applyAlignment="1" applyProtection="1">
      <alignment horizontal="left" vertical="center" wrapText="1"/>
      <protection hidden="1"/>
    </xf>
    <xf numFmtId="0" fontId="4" fillId="0" borderId="22" xfId="0" applyFont="1" applyBorder="1" applyAlignment="1" applyProtection="1">
      <alignment horizontal="left" vertical="center" wrapText="1"/>
      <protection hidden="1"/>
    </xf>
    <xf numFmtId="0" fontId="4" fillId="0" borderId="18"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44" fontId="21" fillId="4" borderId="41" xfId="0" applyNumberFormat="1" applyFont="1" applyFill="1" applyBorder="1" applyAlignment="1" applyProtection="1">
      <alignment horizontal="center" vertical="center"/>
      <protection hidden="1"/>
    </xf>
    <xf numFmtId="44" fontId="21" fillId="4" borderId="43" xfId="0" applyNumberFormat="1" applyFont="1" applyFill="1" applyBorder="1" applyAlignment="1" applyProtection="1">
      <alignment horizontal="center" vertical="center"/>
      <protection hidden="1"/>
    </xf>
    <xf numFmtId="0" fontId="8" fillId="2" borderId="13" xfId="0" applyFont="1" applyFill="1" applyBorder="1" applyAlignment="1" applyProtection="1">
      <alignment horizontal="left" vertical="center"/>
      <protection hidden="1"/>
    </xf>
    <xf numFmtId="0" fontId="8" fillId="2" borderId="14" xfId="0" applyFont="1" applyFill="1" applyBorder="1" applyAlignment="1" applyProtection="1">
      <alignment horizontal="left" vertical="center"/>
      <protection hidden="1"/>
    </xf>
    <xf numFmtId="0" fontId="9" fillId="0" borderId="66" xfId="0" applyFont="1" applyBorder="1" applyAlignment="1" applyProtection="1">
      <alignment horizontal="center" vertical="center" wrapText="1"/>
      <protection hidden="1"/>
    </xf>
    <xf numFmtId="0" fontId="9" fillId="0" borderId="70" xfId="0" applyFont="1" applyBorder="1" applyAlignment="1" applyProtection="1">
      <alignment horizontal="center" vertical="center" wrapText="1"/>
      <protection hidden="1"/>
    </xf>
    <xf numFmtId="0" fontId="9" fillId="0" borderId="49" xfId="0" applyFont="1" applyBorder="1" applyAlignment="1" applyProtection="1">
      <alignment horizontal="left" vertical="top" wrapText="1"/>
      <protection hidden="1"/>
    </xf>
    <xf numFmtId="0" fontId="9" fillId="0" borderId="16" xfId="0" applyFont="1" applyBorder="1" applyAlignment="1" applyProtection="1">
      <alignment horizontal="left" vertical="top" wrapText="1"/>
      <protection hidden="1"/>
    </xf>
    <xf numFmtId="0" fontId="9" fillId="0" borderId="81" xfId="0" applyFont="1" applyBorder="1" applyAlignment="1" applyProtection="1">
      <alignment horizontal="left" vertical="top" wrapText="1"/>
      <protection hidden="1"/>
    </xf>
    <xf numFmtId="16" fontId="9" fillId="2" borderId="26" xfId="0" applyNumberFormat="1" applyFont="1" applyFill="1" applyBorder="1" applyAlignment="1" applyProtection="1">
      <alignment horizontal="left" vertical="center" wrapText="1"/>
      <protection hidden="1"/>
    </xf>
    <xf numFmtId="0" fontId="14" fillId="4" borderId="75" xfId="0" applyFont="1" applyFill="1" applyBorder="1" applyAlignment="1" applyProtection="1">
      <alignment horizontal="center" vertical="center" wrapText="1"/>
      <protection hidden="1"/>
    </xf>
    <xf numFmtId="0" fontId="14" fillId="4" borderId="29"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9" fillId="2" borderId="28" xfId="0" applyFont="1" applyFill="1" applyBorder="1" applyAlignment="1" applyProtection="1">
      <alignment horizontal="left" vertical="center" wrapText="1"/>
      <protection hidden="1"/>
    </xf>
    <xf numFmtId="0" fontId="6" fillId="0" borderId="0" xfId="0" applyFont="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14" fillId="4" borderId="31" xfId="0" applyFont="1" applyFill="1" applyBorder="1" applyAlignment="1" applyProtection="1">
      <alignment horizontal="center" vertical="center" wrapText="1"/>
      <protection hidden="1"/>
    </xf>
    <xf numFmtId="0" fontId="9" fillId="0" borderId="52" xfId="0" applyFont="1" applyBorder="1" applyAlignment="1" applyProtection="1">
      <alignment horizontal="center" vertical="center" wrapText="1"/>
      <protection hidden="1"/>
    </xf>
    <xf numFmtId="0" fontId="9" fillId="0" borderId="54" xfId="0" applyFont="1" applyBorder="1" applyAlignment="1" applyProtection="1">
      <alignment horizontal="center" vertical="center" wrapText="1"/>
      <protection hidden="1"/>
    </xf>
    <xf numFmtId="0" fontId="9" fillId="0" borderId="50" xfId="0" applyFont="1" applyBorder="1" applyAlignment="1" applyProtection="1">
      <alignment horizontal="center" vertical="center" wrapText="1"/>
      <protection hidden="1"/>
    </xf>
    <xf numFmtId="0" fontId="9" fillId="0" borderId="94" xfId="0" applyFont="1" applyBorder="1" applyAlignment="1" applyProtection="1">
      <alignment horizontal="center" vertical="center" wrapText="1"/>
      <protection hidden="1"/>
    </xf>
    <xf numFmtId="0" fontId="9" fillId="0" borderId="28" xfId="0" applyFont="1" applyBorder="1" applyAlignment="1" applyProtection="1">
      <alignment horizontal="center" vertical="center" wrapText="1"/>
      <protection hidden="1"/>
    </xf>
    <xf numFmtId="0" fontId="9" fillId="0" borderId="95" xfId="0" applyFont="1" applyBorder="1" applyAlignment="1" applyProtection="1">
      <alignment horizontal="center" vertical="center" wrapText="1"/>
      <protection hidden="1"/>
    </xf>
    <xf numFmtId="0" fontId="4" fillId="0" borderId="22" xfId="0" applyFont="1" applyBorder="1" applyAlignment="1" applyProtection="1">
      <alignment vertical="center"/>
      <protection hidden="1"/>
    </xf>
    <xf numFmtId="0" fontId="4" fillId="0" borderId="1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96" xfId="0" applyFont="1" applyBorder="1" applyAlignment="1" applyProtection="1">
      <alignment horizontal="left" vertical="center"/>
      <protection hidden="1"/>
    </xf>
    <xf numFmtId="0" fontId="4" fillId="0" borderId="97" xfId="0" applyFont="1" applyBorder="1" applyAlignment="1" applyProtection="1">
      <alignment horizontal="left" vertical="center"/>
      <protection hidden="1"/>
    </xf>
    <xf numFmtId="0" fontId="4" fillId="0" borderId="98" xfId="0" applyFont="1" applyBorder="1" applyAlignment="1" applyProtection="1">
      <alignment horizontal="left" vertical="center"/>
      <protection hidden="1"/>
    </xf>
    <xf numFmtId="0" fontId="4" fillId="0" borderId="33" xfId="0" applyFont="1" applyBorder="1" applyAlignment="1" applyProtection="1">
      <alignment horizontal="left" vertical="center"/>
      <protection hidden="1"/>
    </xf>
    <xf numFmtId="0" fontId="4" fillId="0" borderId="32" xfId="0" applyFont="1" applyBorder="1" applyAlignment="1" applyProtection="1">
      <alignment horizontal="left" vertical="center"/>
      <protection hidden="1"/>
    </xf>
    <xf numFmtId="0" fontId="4" fillId="0" borderId="67" xfId="0" applyFont="1" applyBorder="1" applyAlignment="1" applyProtection="1">
      <alignment horizontal="left" vertical="center"/>
      <protection hidden="1"/>
    </xf>
    <xf numFmtId="0" fontId="4" fillId="0" borderId="22" xfId="0" applyFont="1" applyBorder="1" applyAlignment="1" applyProtection="1">
      <alignment horizontal="left" vertical="top" wrapText="1"/>
      <protection hidden="1"/>
    </xf>
    <xf numFmtId="0" fontId="8" fillId="0" borderId="49"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63" xfId="0" applyFont="1" applyBorder="1" applyAlignment="1" applyProtection="1">
      <alignment horizontal="center" vertical="center" wrapText="1"/>
      <protection hidden="1"/>
    </xf>
    <xf numFmtId="44" fontId="21" fillId="4" borderId="23" xfId="0" applyNumberFormat="1" applyFont="1" applyFill="1" applyBorder="1" applyAlignment="1" applyProtection="1">
      <alignment horizontal="center" vertical="center"/>
      <protection hidden="1"/>
    </xf>
    <xf numFmtId="44" fontId="21" fillId="4" borderId="42" xfId="0" applyNumberFormat="1" applyFont="1" applyFill="1" applyBorder="1" applyAlignment="1" applyProtection="1">
      <alignment horizontal="center" vertical="center"/>
      <protection hidden="1"/>
    </xf>
    <xf numFmtId="0" fontId="8" fillId="0" borderId="99" xfId="0" applyFont="1" applyBorder="1" applyAlignment="1" applyProtection="1">
      <alignment horizontal="left" vertical="center"/>
      <protection hidden="1"/>
    </xf>
    <xf numFmtId="0" fontId="8" fillId="0" borderId="100" xfId="0" applyFont="1" applyBorder="1" applyAlignment="1" applyProtection="1">
      <alignment horizontal="left" vertical="center"/>
      <protection hidden="1"/>
    </xf>
    <xf numFmtId="44" fontId="8" fillId="5" borderId="100" xfId="0" applyNumberFormat="1" applyFont="1" applyFill="1" applyBorder="1" applyAlignment="1" applyProtection="1">
      <alignment horizontal="center" vertical="center"/>
      <protection hidden="1"/>
    </xf>
    <xf numFmtId="44" fontId="8" fillId="5" borderId="101" xfId="0" applyNumberFormat="1" applyFont="1" applyFill="1" applyBorder="1" applyAlignment="1" applyProtection="1">
      <alignment horizontal="center" vertical="center"/>
      <protection hidden="1"/>
    </xf>
    <xf numFmtId="0" fontId="49" fillId="8" borderId="81" xfId="0" applyFont="1" applyFill="1" applyBorder="1" applyAlignment="1" applyProtection="1">
      <alignment horizontal="left" vertical="center"/>
      <protection hidden="1"/>
    </xf>
    <xf numFmtId="0" fontId="49" fillId="8" borderId="37" xfId="0" applyFont="1" applyFill="1" applyBorder="1" applyAlignment="1" applyProtection="1">
      <alignment horizontal="left" vertical="center"/>
      <protection hidden="1"/>
    </xf>
    <xf numFmtId="44" fontId="9" fillId="8" borderId="37" xfId="0" applyNumberFormat="1" applyFont="1" applyFill="1" applyBorder="1" applyAlignment="1" applyProtection="1">
      <alignment horizontal="center" vertical="center"/>
      <protection hidden="1"/>
    </xf>
    <xf numFmtId="0" fontId="50" fillId="8" borderId="38" xfId="0" applyFont="1" applyFill="1" applyBorder="1" applyAlignment="1">
      <alignment horizontal="center" vertical="center"/>
    </xf>
    <xf numFmtId="0" fontId="49" fillId="8" borderId="39" xfId="0" applyFont="1" applyFill="1" applyBorder="1" applyAlignment="1" applyProtection="1">
      <alignment horizontal="left" vertical="center"/>
      <protection hidden="1"/>
    </xf>
    <xf numFmtId="0" fontId="49" fillId="8" borderId="24" xfId="0" applyFont="1" applyFill="1" applyBorder="1" applyAlignment="1" applyProtection="1">
      <alignment horizontal="left" vertical="center"/>
      <protection hidden="1"/>
    </xf>
    <xf numFmtId="44" fontId="9" fillId="8" borderId="6" xfId="0" applyNumberFormat="1" applyFont="1" applyFill="1" applyBorder="1" applyAlignment="1" applyProtection="1">
      <alignment horizontal="center" vertical="center"/>
      <protection hidden="1"/>
    </xf>
    <xf numFmtId="44" fontId="9" fillId="8" borderId="63" xfId="0" applyNumberFormat="1" applyFont="1" applyFill="1" applyBorder="1" applyAlignment="1" applyProtection="1">
      <alignment horizontal="center" vertical="center"/>
      <protection hidden="1"/>
    </xf>
    <xf numFmtId="0" fontId="4" fillId="0" borderId="49" xfId="0" applyFont="1" applyBorder="1" applyAlignment="1" applyProtection="1">
      <alignment horizontal="center" vertical="top"/>
      <protection hidden="1"/>
    </xf>
    <xf numFmtId="0" fontId="4" fillId="0" borderId="6" xfId="0" applyFont="1" applyBorder="1" applyAlignment="1" applyProtection="1">
      <alignment horizontal="center" vertical="top"/>
      <protection hidden="1"/>
    </xf>
    <xf numFmtId="0" fontId="14" fillId="4" borderId="53" xfId="0" applyFont="1" applyFill="1" applyBorder="1" applyAlignment="1" applyProtection="1">
      <alignment horizontal="center" vertical="center" wrapText="1"/>
      <protection hidden="1"/>
    </xf>
    <xf numFmtId="0" fontId="14" fillId="4" borderId="55" xfId="0" applyFont="1" applyFill="1" applyBorder="1" applyAlignment="1" applyProtection="1">
      <alignment horizontal="center" vertical="center" wrapText="1"/>
      <protection hidden="1"/>
    </xf>
    <xf numFmtId="0" fontId="14" fillId="4" borderId="80" xfId="0" applyFont="1" applyFill="1" applyBorder="1" applyAlignment="1" applyProtection="1">
      <alignment horizontal="center" vertical="center" wrapText="1"/>
      <protection hidden="1"/>
    </xf>
    <xf numFmtId="0" fontId="14" fillId="4" borderId="85"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88" xfId="0" applyFont="1" applyFill="1" applyBorder="1" applyAlignment="1" applyProtection="1">
      <alignment horizontal="center" vertical="center" wrapText="1"/>
      <protection hidden="1"/>
    </xf>
    <xf numFmtId="0" fontId="4" fillId="0" borderId="81"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9" fillId="0" borderId="35" xfId="0" applyFont="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9" fillId="0" borderId="80" xfId="0" applyFont="1" applyBorder="1" applyAlignment="1" applyProtection="1">
      <alignment horizontal="left" vertical="top" wrapText="1"/>
      <protection hidden="1"/>
    </xf>
    <xf numFmtId="0" fontId="9" fillId="0" borderId="1" xfId="0" applyFont="1" applyBorder="1" applyAlignment="1" applyProtection="1">
      <alignment horizontal="center" vertical="center" wrapText="1"/>
      <protection hidden="1"/>
    </xf>
    <xf numFmtId="16" fontId="9" fillId="2" borderId="35" xfId="0" applyNumberFormat="1" applyFont="1" applyFill="1" applyBorder="1" applyAlignment="1" applyProtection="1">
      <alignment horizontal="left" vertical="center" wrapText="1"/>
      <protection hidden="1"/>
    </xf>
    <xf numFmtId="16" fontId="9" fillId="2" borderId="1" xfId="0" applyNumberFormat="1" applyFont="1" applyFill="1" applyBorder="1" applyAlignment="1" applyProtection="1">
      <alignment horizontal="left" vertical="center" wrapText="1"/>
      <protection hidden="1"/>
    </xf>
    <xf numFmtId="16" fontId="9" fillId="2" borderId="30" xfId="0" applyNumberFormat="1" applyFont="1" applyFill="1" applyBorder="1" applyAlignment="1" applyProtection="1">
      <alignment horizontal="left" vertical="center" wrapText="1"/>
      <protection hidden="1"/>
    </xf>
    <xf numFmtId="0" fontId="4" fillId="0" borderId="48" xfId="0" applyFont="1" applyBorder="1" applyAlignment="1" applyProtection="1">
      <alignment horizontal="left" vertical="center"/>
      <protection hidden="1"/>
    </xf>
    <xf numFmtId="0" fontId="4" fillId="0" borderId="36" xfId="0" applyFont="1" applyBorder="1" applyAlignment="1" applyProtection="1">
      <alignment horizontal="left" vertical="center"/>
      <protection hidden="1"/>
    </xf>
    <xf numFmtId="0" fontId="4" fillId="0" borderId="35"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4" fillId="0" borderId="30" xfId="0" applyFont="1" applyBorder="1" applyAlignment="1" applyProtection="1">
      <alignment horizontal="left" vertical="center" wrapText="1"/>
      <protection hidden="1"/>
    </xf>
    <xf numFmtId="0" fontId="4" fillId="5" borderId="22" xfId="0" applyFont="1" applyFill="1" applyBorder="1" applyAlignment="1" applyProtection="1">
      <alignment horizontal="left" vertical="center" wrapText="1"/>
      <protection hidden="1"/>
    </xf>
    <xf numFmtId="0" fontId="4" fillId="5" borderId="4" xfId="0" applyFont="1" applyFill="1" applyBorder="1" applyAlignment="1" applyProtection="1">
      <alignment horizontal="left" vertical="center" wrapText="1"/>
      <protection hidden="1"/>
    </xf>
    <xf numFmtId="0" fontId="4" fillId="5" borderId="5" xfId="0" applyFont="1" applyFill="1" applyBorder="1" applyAlignment="1" applyProtection="1">
      <alignment horizontal="left" vertical="center" wrapText="1"/>
      <protection hidden="1"/>
    </xf>
    <xf numFmtId="0" fontId="4" fillId="5" borderId="22" xfId="0" applyFont="1" applyFill="1" applyBorder="1" applyAlignment="1" applyProtection="1">
      <alignment horizontal="left" vertical="center"/>
      <protection hidden="1"/>
    </xf>
    <xf numFmtId="0" fontId="14" fillId="4" borderId="87" xfId="0" applyFont="1" applyFill="1" applyBorder="1" applyAlignment="1" applyProtection="1">
      <alignment horizontal="center" vertical="center" wrapText="1"/>
      <protection hidden="1"/>
    </xf>
    <xf numFmtId="44" fontId="6" fillId="0" borderId="0" xfId="0" applyNumberFormat="1" applyFont="1" applyAlignment="1" applyProtection="1">
      <alignment horizontal="left" vertical="center"/>
      <protection hidden="1"/>
    </xf>
    <xf numFmtId="0" fontId="4" fillId="0" borderId="114" xfId="0" applyFont="1" applyBorder="1" applyAlignment="1" applyProtection="1">
      <alignment horizontal="left" vertical="center" wrapText="1"/>
      <protection hidden="1"/>
    </xf>
    <xf numFmtId="0" fontId="8" fillId="9" borderId="99" xfId="0" applyFont="1" applyFill="1" applyBorder="1" applyAlignment="1" applyProtection="1">
      <alignment horizontal="left" vertical="center" wrapText="1"/>
      <protection hidden="1"/>
    </xf>
    <xf numFmtId="0" fontId="51" fillId="9" borderId="100" xfId="0" applyFont="1" applyFill="1" applyBorder="1" applyAlignment="1">
      <alignment horizontal="left" vertical="center" wrapText="1"/>
    </xf>
    <xf numFmtId="0" fontId="51" fillId="9" borderId="109" xfId="0" applyFont="1" applyFill="1" applyBorder="1" applyAlignment="1">
      <alignment horizontal="left" vertical="center" wrapText="1"/>
    </xf>
    <xf numFmtId="0" fontId="9" fillId="0" borderId="89" xfId="0" applyFont="1" applyBorder="1" applyAlignment="1" applyProtection="1">
      <alignment horizontal="center" vertical="center" wrapText="1"/>
      <protection hidden="1"/>
    </xf>
    <xf numFmtId="0" fontId="4" fillId="0" borderId="124" xfId="0" applyFont="1" applyBorder="1" applyAlignment="1" applyProtection="1">
      <alignment horizontal="left" vertical="center" wrapText="1"/>
      <protection hidden="1"/>
    </xf>
    <xf numFmtId="0" fontId="4" fillId="0" borderId="125" xfId="0" applyFont="1" applyBorder="1" applyAlignment="1" applyProtection="1">
      <alignment horizontal="left" vertical="center" wrapText="1"/>
      <protection hidden="1"/>
    </xf>
    <xf numFmtId="0" fontId="4" fillId="0" borderId="126" xfId="0" applyFont="1" applyBorder="1" applyAlignment="1" applyProtection="1">
      <alignment horizontal="left" vertical="center" wrapText="1"/>
      <protection hidden="1"/>
    </xf>
    <xf numFmtId="0" fontId="4" fillId="0" borderId="114" xfId="0" applyFont="1" applyBorder="1" applyAlignment="1" applyProtection="1">
      <alignment horizontal="left" vertical="center"/>
      <protection hidden="1"/>
    </xf>
    <xf numFmtId="0" fontId="4" fillId="0" borderId="120" xfId="0" applyFont="1" applyBorder="1" applyAlignment="1" applyProtection="1">
      <alignment horizontal="left" vertical="center" wrapText="1"/>
      <protection hidden="1"/>
    </xf>
    <xf numFmtId="0" fontId="4" fillId="0" borderId="121" xfId="0" applyFont="1" applyBorder="1" applyAlignment="1" applyProtection="1">
      <alignment horizontal="left" vertical="center" wrapText="1"/>
      <protection hidden="1"/>
    </xf>
    <xf numFmtId="0" fontId="9" fillId="0" borderId="24" xfId="0" applyFont="1" applyBorder="1" applyAlignment="1" applyProtection="1">
      <alignment horizontal="center" vertical="center" wrapText="1"/>
      <protection hidden="1"/>
    </xf>
    <xf numFmtId="0" fontId="4" fillId="0" borderId="16" xfId="0" applyFont="1" applyBorder="1" applyAlignment="1">
      <alignment horizontal="left" vertical="center"/>
    </xf>
    <xf numFmtId="0" fontId="4" fillId="0" borderId="0" xfId="0" applyFont="1" applyAlignment="1">
      <alignment horizontal="left" vertical="center"/>
    </xf>
    <xf numFmtId="0" fontId="4" fillId="0" borderId="71" xfId="0" applyFont="1" applyBorder="1" applyAlignment="1">
      <alignment horizontal="left" vertical="center"/>
    </xf>
    <xf numFmtId="0" fontId="4" fillId="0" borderId="23" xfId="0" applyFont="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37" fillId="5" borderId="99"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01"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46" xfId="0" applyFont="1" applyBorder="1" applyAlignment="1">
      <alignment horizontal="left" vertical="center" wrapText="1"/>
    </xf>
    <xf numFmtId="0" fontId="8" fillId="5" borderId="77" xfId="0" applyFont="1" applyFill="1" applyBorder="1" applyAlignment="1">
      <alignment vertical="center" wrapText="1"/>
    </xf>
    <xf numFmtId="0" fontId="34" fillId="0" borderId="46" xfId="0" applyFont="1" applyBorder="1" applyAlignment="1">
      <alignment vertical="center" wrapText="1"/>
    </xf>
    <xf numFmtId="0" fontId="27" fillId="4" borderId="77" xfId="0" applyFont="1" applyFill="1" applyBorder="1" applyAlignment="1">
      <alignment vertical="top" wrapText="1"/>
    </xf>
    <xf numFmtId="0" fontId="0" fillId="0" borderId="46" xfId="0" applyBorder="1" applyAlignment="1">
      <alignment vertical="top" wrapText="1"/>
    </xf>
    <xf numFmtId="0" fontId="11" fillId="2" borderId="77" xfId="0" applyFont="1" applyFill="1" applyBorder="1" applyAlignment="1">
      <alignment vertical="center" wrapText="1"/>
    </xf>
    <xf numFmtId="0" fontId="35" fillId="0" borderId="46" xfId="0" applyFont="1" applyBorder="1" applyAlignment="1">
      <alignment vertical="center"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0" fontId="14" fillId="4" borderId="44" xfId="0" applyFont="1" applyFill="1" applyBorder="1" applyAlignment="1">
      <alignment horizontal="left" vertical="center"/>
    </xf>
    <xf numFmtId="0" fontId="14" fillId="4" borderId="45" xfId="0" applyFont="1" applyFill="1" applyBorder="1" applyAlignment="1">
      <alignment horizontal="left" vertical="center"/>
    </xf>
    <xf numFmtId="0" fontId="14" fillId="4" borderId="76" xfId="0" applyFont="1" applyFill="1" applyBorder="1" applyAlignment="1">
      <alignment horizontal="left" vertical="center"/>
    </xf>
    <xf numFmtId="0" fontId="14" fillId="2" borderId="82" xfId="0" applyFont="1" applyFill="1" applyBorder="1" applyAlignment="1">
      <alignment horizontal="left" vertical="center"/>
    </xf>
    <xf numFmtId="0" fontId="14" fillId="2" borderId="83" xfId="0" applyFont="1" applyFill="1" applyBorder="1" applyAlignment="1">
      <alignment horizontal="left" vertical="center"/>
    </xf>
    <xf numFmtId="0" fontId="14" fillId="2" borderId="84" xfId="0" applyFont="1" applyFill="1" applyBorder="1" applyAlignment="1">
      <alignment horizontal="lef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44" fontId="4" fillId="0" borderId="16" xfId="0" applyNumberFormat="1" applyFont="1" applyBorder="1" applyAlignment="1">
      <alignment horizontal="left" vertical="center"/>
    </xf>
    <xf numFmtId="44" fontId="4" fillId="0" borderId="0" xfId="0" applyNumberFormat="1" applyFont="1" applyAlignment="1">
      <alignment horizontal="left" vertical="center"/>
    </xf>
    <xf numFmtId="0" fontId="4" fillId="6" borderId="99" xfId="0" applyFont="1" applyFill="1" applyBorder="1" applyAlignment="1">
      <alignment horizontal="left" vertical="top" wrapText="1"/>
    </xf>
    <xf numFmtId="0" fontId="4" fillId="6" borderId="100" xfId="0" applyFont="1" applyFill="1" applyBorder="1" applyAlignment="1">
      <alignment horizontal="left" vertical="top" wrapText="1"/>
    </xf>
    <xf numFmtId="0" fontId="4" fillId="6" borderId="101" xfId="0" applyFont="1" applyFill="1" applyBorder="1" applyAlignment="1">
      <alignment horizontal="left" vertical="top" wrapText="1"/>
    </xf>
    <xf numFmtId="0" fontId="4" fillId="0" borderId="0" xfId="0" applyFont="1" applyAlignment="1">
      <alignment horizontal="center" vertical="center" wrapText="1"/>
    </xf>
    <xf numFmtId="0" fontId="8" fillId="0" borderId="99" xfId="0" applyFont="1" applyBorder="1" applyAlignment="1">
      <alignment horizontal="center" vertical="top" wrapText="1"/>
    </xf>
    <xf numFmtId="0" fontId="9" fillId="0" borderId="100" xfId="0" applyFont="1" applyBorder="1" applyAlignment="1">
      <alignment horizontal="center" vertical="top" wrapText="1"/>
    </xf>
    <xf numFmtId="0" fontId="9" fillId="0" borderId="101" xfId="0" applyFont="1" applyBorder="1" applyAlignment="1">
      <alignment horizontal="center" vertical="top" wrapText="1"/>
    </xf>
    <xf numFmtId="0" fontId="44" fillId="7" borderId="102" xfId="1" applyFont="1" applyFill="1" applyBorder="1" applyAlignment="1">
      <alignment horizontal="center" vertical="center" wrapText="1"/>
    </xf>
    <xf numFmtId="0" fontId="45" fillId="7" borderId="79" xfId="1" applyFont="1" applyFill="1" applyBorder="1" applyAlignment="1">
      <alignment horizontal="center" vertical="center" wrapText="1"/>
    </xf>
    <xf numFmtId="0" fontId="45" fillId="7" borderId="103" xfId="1" applyFont="1" applyFill="1" applyBorder="1" applyAlignment="1">
      <alignment horizontal="center" vertical="center" wrapText="1"/>
    </xf>
    <xf numFmtId="0" fontId="41" fillId="7" borderId="104" xfId="1" applyFont="1" applyFill="1" applyBorder="1" applyAlignment="1">
      <alignment horizontal="center" vertical="center" wrapText="1"/>
    </xf>
    <xf numFmtId="0" fontId="42" fillId="7" borderId="78" xfId="1" applyFont="1" applyFill="1" applyBorder="1" applyAlignment="1">
      <alignment horizontal="center" vertical="center" wrapText="1"/>
    </xf>
    <xf numFmtId="0" fontId="42" fillId="7" borderId="105" xfId="1" applyFont="1" applyFill="1" applyBorder="1" applyAlignment="1">
      <alignment horizontal="center" vertical="center" wrapText="1"/>
    </xf>
    <xf numFmtId="0" fontId="56" fillId="0" borderId="0" xfId="0" applyFont="1"/>
    <xf numFmtId="0" fontId="0" fillId="0" borderId="0" xfId="0"/>
    <xf numFmtId="0" fontId="57" fillId="0" borderId="0" xfId="0" applyFont="1" applyAlignment="1">
      <alignment vertical="top" wrapText="1"/>
    </xf>
    <xf numFmtId="0" fontId="51" fillId="0" borderId="0" xfId="0" applyFont="1" applyAlignment="1">
      <alignment vertical="top"/>
    </xf>
  </cellXfs>
  <cellStyles count="2">
    <cellStyle name="Link" xfId="1" builtinId="8"/>
    <cellStyle name="Standard" xfId="0" builtinId="0"/>
  </cellStyles>
  <dxfs count="0"/>
  <tableStyles count="0" defaultTableStyle="TableStyleMedium2" defaultPivotStyle="PivotStyleLight16"/>
  <colors>
    <mruColors>
      <color rgb="FF0000FF"/>
      <color rgb="FF008000"/>
      <color rgb="FFFFF3F3"/>
      <color rgb="FFFFE7E7"/>
      <color rgb="FFFFDDDD"/>
      <color rgb="FFFFCCCC"/>
      <color rgb="FFFFFFFF"/>
      <color rgb="FFFFCCFF"/>
      <color rgb="FFFFCC99"/>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639823</xdr:colOff>
      <xdr:row>29</xdr:row>
      <xdr:rowOff>1846685</xdr:rowOff>
    </xdr:from>
    <xdr:to>
      <xdr:col>6</xdr:col>
      <xdr:colOff>755071</xdr:colOff>
      <xdr:row>30</xdr:row>
      <xdr:rowOff>715722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23267" y="6026022"/>
          <a:ext cx="931677" cy="714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28</xdr:row>
      <xdr:rowOff>16668</xdr:rowOff>
    </xdr:to>
    <xdr:pic>
      <xdr:nvPicPr>
        <xdr:cNvPr id="2" name="Grafik 1">
          <a:extLst>
            <a:ext uri="{FF2B5EF4-FFF2-40B4-BE49-F238E27FC236}">
              <a16:creationId xmlns:a16="http://schemas.microsoft.com/office/drawing/2014/main" id="{0B63D654-9138-5121-9A4E-25882C36FEEC}"/>
            </a:ext>
          </a:extLst>
        </xdr:cNvPr>
        <xdr:cNvPicPr>
          <a:picLocks noChangeAspect="1"/>
        </xdr:cNvPicPr>
      </xdr:nvPicPr>
      <xdr:blipFill>
        <a:blip xmlns:r="http://schemas.openxmlformats.org/officeDocument/2006/relationships" r:embed="rId1"/>
        <a:stretch>
          <a:fillRect/>
        </a:stretch>
      </xdr:blipFill>
      <xdr:spPr>
        <a:xfrm>
          <a:off x="0" y="0"/>
          <a:ext cx="5334000" cy="56554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stuerzer-catering.d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6600"/>
    <pageSetUpPr fitToPage="1"/>
  </sheetPr>
  <dimension ref="A1:K42"/>
  <sheetViews>
    <sheetView view="pageLayout" zoomScale="110" zoomScaleNormal="100" zoomScalePageLayoutView="110" workbookViewId="0">
      <selection activeCell="A6" sqref="A6"/>
    </sheetView>
  </sheetViews>
  <sheetFormatPr baseColWidth="10" defaultRowHeight="15" x14ac:dyDescent="0.25"/>
  <cols>
    <col min="1" max="1" width="26.5703125" customWidth="1"/>
    <col min="2" max="2" width="10.5703125" customWidth="1"/>
    <col min="3" max="3" width="1.85546875" customWidth="1"/>
    <col min="4" max="7" width="11.42578125" customWidth="1"/>
  </cols>
  <sheetData>
    <row r="1" spans="1:11" ht="35.25" x14ac:dyDescent="0.5">
      <c r="A1" s="348" t="s">
        <v>31</v>
      </c>
      <c r="B1" s="348"/>
      <c r="C1" s="348"/>
      <c r="D1" s="348"/>
      <c r="E1" s="348"/>
      <c r="F1" s="348"/>
      <c r="G1" s="1"/>
      <c r="H1" s="1"/>
      <c r="I1" s="1"/>
      <c r="J1" s="1"/>
      <c r="K1" s="1"/>
    </row>
    <row r="2" spans="1:11" ht="28.35" customHeight="1" x14ac:dyDescent="0.3">
      <c r="A2" s="4" t="s">
        <v>37</v>
      </c>
      <c r="B2" s="5"/>
      <c r="C2" s="347"/>
      <c r="D2" s="347"/>
      <c r="E2" s="347"/>
      <c r="F2" s="347"/>
      <c r="G2" s="1"/>
      <c r="H2" s="1"/>
      <c r="I2" s="1"/>
      <c r="J2" s="1"/>
      <c r="K2" s="1"/>
    </row>
    <row r="3" spans="1:11" ht="7.5" customHeight="1" x14ac:dyDescent="0.3">
      <c r="A3" s="4"/>
      <c r="B3" s="5"/>
      <c r="C3" s="253"/>
      <c r="D3" s="253"/>
      <c r="E3" s="253"/>
      <c r="F3" s="253"/>
      <c r="G3" s="1"/>
      <c r="H3" s="1"/>
      <c r="I3" s="1"/>
      <c r="J3" s="1"/>
      <c r="K3" s="1"/>
    </row>
    <row r="4" spans="1:11" ht="15" customHeight="1" x14ac:dyDescent="0.25">
      <c r="A4" s="4" t="s">
        <v>38</v>
      </c>
      <c r="B4" s="154" t="s">
        <v>146</v>
      </c>
      <c r="C4" s="337"/>
      <c r="D4" s="337"/>
      <c r="E4" s="337"/>
      <c r="F4" s="337"/>
      <c r="G4" s="13"/>
      <c r="H4" s="14"/>
      <c r="I4" s="15"/>
      <c r="J4" s="13"/>
      <c r="K4" s="1"/>
    </row>
    <row r="5" spans="1:11" ht="15" customHeight="1" x14ac:dyDescent="0.25">
      <c r="A5" s="4"/>
      <c r="B5" s="4" t="s">
        <v>47</v>
      </c>
      <c r="C5" s="337"/>
      <c r="D5" s="337"/>
      <c r="E5" s="337"/>
      <c r="F5" s="337"/>
      <c r="G5" s="1"/>
      <c r="H5" s="12"/>
      <c r="I5" s="1"/>
      <c r="J5" s="1"/>
      <c r="K5" s="1"/>
    </row>
    <row r="6" spans="1:11" ht="15" customHeight="1" x14ac:dyDescent="0.25">
      <c r="A6" s="4" t="s">
        <v>39</v>
      </c>
      <c r="B6" s="11"/>
      <c r="C6" s="10">
        <f>MAX(1,C5-C4+1)</f>
        <v>1</v>
      </c>
      <c r="D6" s="4" t="s">
        <v>148</v>
      </c>
      <c r="E6" s="3"/>
      <c r="F6" s="3"/>
      <c r="G6" s="1"/>
      <c r="H6" s="1"/>
      <c r="I6" s="1"/>
      <c r="J6" s="1"/>
      <c r="K6" s="1"/>
    </row>
    <row r="7" spans="1:11" ht="7.5" hidden="1" customHeight="1" x14ac:dyDescent="0.25">
      <c r="A7" s="351"/>
      <c r="B7" s="351"/>
      <c r="C7" s="351"/>
      <c r="D7" s="351"/>
      <c r="E7" s="351"/>
      <c r="F7" s="351"/>
      <c r="G7" s="1"/>
      <c r="H7" s="1"/>
      <c r="I7" s="1"/>
      <c r="J7" s="1"/>
      <c r="K7" s="1"/>
    </row>
    <row r="8" spans="1:11" ht="15.75" hidden="1" x14ac:dyDescent="0.25">
      <c r="A8" s="6" t="s">
        <v>40</v>
      </c>
      <c r="C8" s="344"/>
      <c r="D8" s="344"/>
      <c r="E8" s="344"/>
      <c r="F8" s="344"/>
    </row>
    <row r="9" spans="1:11" ht="7.5" customHeight="1" x14ac:dyDescent="0.25">
      <c r="A9" s="6"/>
      <c r="C9" s="252"/>
      <c r="D9" s="252"/>
      <c r="E9" s="252"/>
      <c r="F9" s="252"/>
    </row>
    <row r="10" spans="1:11" ht="15.75" x14ac:dyDescent="0.25">
      <c r="A10" s="6" t="s">
        <v>40</v>
      </c>
      <c r="C10" s="344"/>
      <c r="D10" s="344"/>
      <c r="E10" s="344"/>
      <c r="F10" s="344"/>
    </row>
    <row r="11" spans="1:11" ht="15.75" x14ac:dyDescent="0.25">
      <c r="A11" s="6" t="s">
        <v>570</v>
      </c>
      <c r="C11" s="344"/>
      <c r="D11" s="344"/>
      <c r="E11" s="344"/>
      <c r="F11" s="344"/>
    </row>
    <row r="12" spans="1:11" ht="7.5" customHeight="1" x14ac:dyDescent="0.25">
      <c r="A12" s="350"/>
      <c r="B12" s="350"/>
      <c r="C12" s="350"/>
      <c r="D12" s="350"/>
      <c r="E12" s="350"/>
      <c r="F12" s="350"/>
      <c r="G12" s="1"/>
      <c r="H12" s="1"/>
      <c r="I12" s="1"/>
      <c r="J12" s="1"/>
      <c r="K12" s="1"/>
    </row>
    <row r="13" spans="1:11" ht="15.75" x14ac:dyDescent="0.25">
      <c r="A13" s="6" t="s">
        <v>41</v>
      </c>
      <c r="B13" s="6"/>
      <c r="C13" s="344"/>
      <c r="D13" s="344"/>
      <c r="E13" s="344"/>
      <c r="F13" s="344"/>
      <c r="G13" s="1"/>
      <c r="H13" s="1"/>
      <c r="I13" s="1"/>
      <c r="J13" s="1"/>
      <c r="K13" s="1"/>
    </row>
    <row r="14" spans="1:11" ht="15.75" x14ac:dyDescent="0.25">
      <c r="A14" s="6" t="s">
        <v>174</v>
      </c>
      <c r="B14" s="6"/>
      <c r="C14" s="344"/>
      <c r="D14" s="344"/>
      <c r="E14" s="344"/>
      <c r="F14" s="344"/>
      <c r="G14" s="1"/>
      <c r="H14" s="1"/>
      <c r="I14" s="1"/>
      <c r="J14" s="1"/>
      <c r="K14" s="1"/>
    </row>
    <row r="15" spans="1:11" ht="7.5" customHeight="1" x14ac:dyDescent="0.25">
      <c r="A15" s="350"/>
      <c r="B15" s="350"/>
      <c r="C15" s="350"/>
      <c r="D15" s="350"/>
      <c r="E15" s="350"/>
      <c r="F15" s="350"/>
      <c r="G15" s="1"/>
      <c r="H15" s="1"/>
      <c r="I15" s="1"/>
      <c r="J15" s="1"/>
      <c r="K15" s="1"/>
    </row>
    <row r="16" spans="1:11" ht="15.75" x14ac:dyDescent="0.25">
      <c r="A16" s="6" t="s">
        <v>175</v>
      </c>
      <c r="B16" s="6"/>
      <c r="C16" s="344"/>
      <c r="D16" s="344"/>
      <c r="E16" s="344"/>
      <c r="F16" s="344"/>
      <c r="G16" s="1"/>
      <c r="H16" s="1"/>
      <c r="I16" s="1"/>
      <c r="J16" s="1"/>
      <c r="K16" s="1"/>
    </row>
    <row r="17" spans="1:11" ht="15.75" x14ac:dyDescent="0.25">
      <c r="A17" s="6" t="s">
        <v>152</v>
      </c>
      <c r="B17" s="6"/>
      <c r="C17" s="345"/>
      <c r="D17" s="344"/>
      <c r="E17" s="344"/>
      <c r="F17" s="344"/>
      <c r="G17" s="1"/>
      <c r="H17" s="1"/>
      <c r="I17" s="1"/>
      <c r="J17" s="1"/>
      <c r="K17" s="1"/>
    </row>
    <row r="18" spans="1:11" ht="15.75" x14ac:dyDescent="0.25">
      <c r="A18" s="6" t="s">
        <v>42</v>
      </c>
      <c r="B18" s="6"/>
      <c r="C18" s="344"/>
      <c r="D18" s="344"/>
      <c r="E18" s="344"/>
      <c r="F18" s="344"/>
      <c r="G18" s="1"/>
      <c r="H18" s="1"/>
      <c r="I18" s="1"/>
      <c r="J18" s="1"/>
      <c r="K18" s="1"/>
    </row>
    <row r="19" spans="1:11" ht="7.5" customHeight="1" x14ac:dyDescent="0.25">
      <c r="A19" s="352"/>
      <c r="B19" s="352"/>
      <c r="C19" s="352"/>
      <c r="D19" s="352"/>
      <c r="E19" s="352"/>
      <c r="F19" s="352"/>
      <c r="G19" s="1"/>
      <c r="H19" s="1"/>
      <c r="I19" s="1"/>
      <c r="J19" s="1"/>
      <c r="K19" s="1"/>
    </row>
    <row r="20" spans="1:11" ht="15.75" x14ac:dyDescent="0.25">
      <c r="A20" s="6" t="s">
        <v>176</v>
      </c>
      <c r="B20" s="6"/>
      <c r="C20" s="344"/>
      <c r="D20" s="344"/>
      <c r="E20" s="344"/>
      <c r="F20" s="344"/>
      <c r="G20" s="1"/>
      <c r="H20" s="1"/>
      <c r="I20" s="1"/>
      <c r="J20" s="1"/>
      <c r="K20" s="1"/>
    </row>
    <row r="21" spans="1:11" ht="15.75" x14ac:dyDescent="0.25">
      <c r="A21" s="6" t="s">
        <v>344</v>
      </c>
      <c r="B21" s="6"/>
      <c r="C21" s="344"/>
      <c r="D21" s="344"/>
      <c r="E21" s="344"/>
      <c r="F21" s="344"/>
      <c r="G21" s="1"/>
      <c r="H21" s="1"/>
      <c r="I21" s="1"/>
      <c r="J21" s="1"/>
      <c r="K21" s="1"/>
    </row>
    <row r="22" spans="1:11" ht="7.5" hidden="1" customHeight="1" x14ac:dyDescent="0.25">
      <c r="A22" s="350"/>
      <c r="B22" s="350"/>
      <c r="C22" s="350"/>
      <c r="D22" s="350"/>
      <c r="E22" s="350"/>
      <c r="F22" s="350"/>
      <c r="G22" s="1"/>
      <c r="H22" s="1"/>
      <c r="I22" s="1"/>
      <c r="J22" s="1"/>
      <c r="K22" s="1"/>
    </row>
    <row r="23" spans="1:11" ht="7.5" customHeight="1" x14ac:dyDescent="0.25">
      <c r="A23" s="185"/>
      <c r="B23" s="185"/>
      <c r="C23" s="185"/>
      <c r="D23" s="185"/>
      <c r="E23" s="185"/>
      <c r="F23" s="185"/>
      <c r="G23" s="1"/>
      <c r="H23" s="1"/>
      <c r="I23" s="1"/>
      <c r="J23" s="1"/>
      <c r="K23" s="1"/>
    </row>
    <row r="24" spans="1:11" ht="52.5" customHeight="1" x14ac:dyDescent="0.25">
      <c r="A24" s="106" t="s">
        <v>336</v>
      </c>
      <c r="B24" s="6"/>
      <c r="C24" s="349"/>
      <c r="D24" s="349"/>
      <c r="E24" s="349"/>
      <c r="F24" s="349"/>
      <c r="G24" s="1"/>
      <c r="H24" s="1"/>
      <c r="I24" s="1"/>
      <c r="J24" s="1"/>
      <c r="K24" s="1"/>
    </row>
    <row r="25" spans="1:11" ht="16.5" customHeight="1" x14ac:dyDescent="0.25">
      <c r="A25" s="106" t="s">
        <v>43</v>
      </c>
      <c r="B25" s="6"/>
      <c r="C25" s="344"/>
      <c r="D25" s="344"/>
      <c r="E25" s="344"/>
      <c r="F25" s="344"/>
      <c r="G25" s="1"/>
      <c r="H25" s="1"/>
      <c r="I25" s="1"/>
      <c r="J25" s="1"/>
      <c r="K25" s="1"/>
    </row>
    <row r="26" spans="1:11" ht="15.75" customHeight="1" x14ac:dyDescent="0.25">
      <c r="A26" s="106" t="s">
        <v>44</v>
      </c>
      <c r="B26" s="6"/>
      <c r="C26" s="344"/>
      <c r="D26" s="344"/>
      <c r="E26" s="344"/>
      <c r="F26" s="344"/>
      <c r="G26" s="1"/>
      <c r="H26" s="1"/>
      <c r="I26" s="1"/>
      <c r="J26" s="1"/>
      <c r="K26" s="1"/>
    </row>
    <row r="27" spans="1:11" ht="7.5" customHeight="1" thickBot="1" x14ac:dyDescent="0.3">
      <c r="A27" s="106"/>
      <c r="B27" s="6"/>
      <c r="C27" s="252"/>
      <c r="D27" s="252"/>
      <c r="E27" s="252"/>
      <c r="F27" s="252"/>
      <c r="G27" s="1"/>
      <c r="H27" s="1"/>
      <c r="I27" s="1"/>
      <c r="J27" s="1"/>
      <c r="K27" s="1"/>
    </row>
    <row r="28" spans="1:11" ht="45.75" customHeight="1" thickBot="1" x14ac:dyDescent="0.3">
      <c r="A28" s="170" t="s">
        <v>247</v>
      </c>
      <c r="B28" s="171" t="s">
        <v>249</v>
      </c>
      <c r="C28" s="346" t="s">
        <v>248</v>
      </c>
      <c r="D28" s="346"/>
      <c r="E28" s="346"/>
      <c r="F28" s="346"/>
      <c r="G28" s="172"/>
      <c r="H28" s="1"/>
      <c r="I28" s="1"/>
      <c r="J28" s="1"/>
      <c r="K28" s="1"/>
    </row>
    <row r="29" spans="1:11" ht="7.5" customHeight="1" thickBot="1" x14ac:dyDescent="0.3">
      <c r="A29" s="109"/>
      <c r="B29" s="110"/>
      <c r="C29" s="111"/>
      <c r="D29" s="112"/>
      <c r="E29" s="112"/>
      <c r="F29" s="112"/>
      <c r="G29" s="108"/>
      <c r="H29" s="1"/>
      <c r="I29" s="1"/>
      <c r="J29" s="1"/>
      <c r="K29" s="1"/>
    </row>
    <row r="30" spans="1:11" ht="102" customHeight="1" x14ac:dyDescent="0.25">
      <c r="A30" s="339" t="s">
        <v>277</v>
      </c>
      <c r="B30" s="339"/>
      <c r="C30" s="339"/>
      <c r="D30" s="339"/>
      <c r="E30" s="339"/>
      <c r="F30" s="339"/>
      <c r="G30" s="339"/>
      <c r="H30" s="1"/>
      <c r="I30" s="1"/>
      <c r="J30" s="1"/>
      <c r="K30" s="1"/>
    </row>
    <row r="31" spans="1:11" ht="62.25" customHeight="1" x14ac:dyDescent="0.25">
      <c r="A31" s="173"/>
      <c r="B31" s="173"/>
      <c r="C31" s="173"/>
      <c r="D31" s="173"/>
      <c r="E31" s="173"/>
      <c r="F31" s="173"/>
      <c r="G31" s="173"/>
      <c r="H31" s="1"/>
      <c r="I31" s="1"/>
      <c r="J31" s="1"/>
      <c r="K31" s="1"/>
    </row>
    <row r="32" spans="1:11" ht="7.5" customHeight="1" x14ac:dyDescent="0.25">
      <c r="A32" s="341"/>
      <c r="B32" s="341"/>
      <c r="C32" s="341"/>
      <c r="D32" s="341"/>
      <c r="E32" s="341"/>
      <c r="F32" s="341"/>
      <c r="G32" s="1"/>
      <c r="H32" s="1"/>
      <c r="I32" s="1"/>
      <c r="J32" s="1"/>
      <c r="K32" s="1"/>
    </row>
    <row r="33" spans="1:11" x14ac:dyDescent="0.25">
      <c r="A33" s="338" t="s">
        <v>0</v>
      </c>
      <c r="B33" s="338"/>
      <c r="C33" s="338"/>
      <c r="D33" s="338"/>
      <c r="E33" s="338"/>
      <c r="F33" s="338"/>
      <c r="G33" s="338"/>
      <c r="I33" s="1"/>
      <c r="J33" s="1"/>
      <c r="K33" s="1"/>
    </row>
    <row r="34" spans="1:11" x14ac:dyDescent="0.25">
      <c r="A34" s="340" t="s">
        <v>30</v>
      </c>
      <c r="B34" s="340"/>
      <c r="C34" s="340"/>
      <c r="D34" s="340"/>
      <c r="E34" s="340"/>
      <c r="F34" s="340"/>
      <c r="G34" s="340"/>
      <c r="I34" s="2"/>
      <c r="J34" s="2"/>
      <c r="K34" s="2"/>
    </row>
    <row r="35" spans="1:11" x14ac:dyDescent="0.25">
      <c r="A35" s="340" t="s">
        <v>2</v>
      </c>
      <c r="B35" s="340"/>
      <c r="C35" s="340"/>
      <c r="D35" s="340"/>
      <c r="E35" s="340"/>
      <c r="F35" s="340"/>
      <c r="G35" s="340"/>
      <c r="I35" s="2"/>
      <c r="J35" s="2"/>
      <c r="K35" s="2"/>
    </row>
    <row r="36" spans="1:11" x14ac:dyDescent="0.25">
      <c r="A36" s="340" t="s">
        <v>45</v>
      </c>
      <c r="B36" s="340"/>
      <c r="C36" s="340"/>
      <c r="D36" s="340"/>
      <c r="E36" s="340"/>
      <c r="F36" s="340"/>
      <c r="G36" s="340"/>
      <c r="I36" s="2"/>
      <c r="J36" s="2"/>
      <c r="K36" s="2"/>
    </row>
    <row r="37" spans="1:11" x14ac:dyDescent="0.25">
      <c r="A37" s="343" t="s">
        <v>4</v>
      </c>
      <c r="B37" s="343"/>
      <c r="C37" s="343"/>
      <c r="D37" s="343"/>
      <c r="E37" s="343"/>
      <c r="F37" s="343"/>
      <c r="G37" s="343"/>
      <c r="H37" s="2"/>
      <c r="I37" s="2"/>
      <c r="J37" s="2"/>
      <c r="K37" s="2"/>
    </row>
    <row r="38" spans="1:11" ht="5.25" customHeight="1" x14ac:dyDescent="0.25">
      <c r="A38" s="342"/>
      <c r="B38" s="342"/>
      <c r="C38" s="342"/>
      <c r="D38" s="342"/>
      <c r="E38" s="342"/>
      <c r="F38" s="342"/>
      <c r="G38" s="2"/>
      <c r="H38" s="2"/>
      <c r="I38" s="2"/>
      <c r="J38" s="2"/>
      <c r="K38" s="2"/>
    </row>
    <row r="39" spans="1:11" ht="16.5" x14ac:dyDescent="0.3">
      <c r="A39" s="8" t="s">
        <v>177</v>
      </c>
      <c r="B39" s="9"/>
      <c r="C39" s="9"/>
      <c r="D39" s="7"/>
      <c r="E39" s="338" t="s">
        <v>1</v>
      </c>
      <c r="F39" s="338"/>
      <c r="G39" s="338"/>
    </row>
    <row r="42" spans="1:11" x14ac:dyDescent="0.25">
      <c r="G42" s="85"/>
    </row>
  </sheetData>
  <sheetProtection algorithmName="SHA-512" hashValue="jtNjfCwLn/nOmmwiVZq9XG1SGi7joSR6L9BJ68oo7NFUoddJbjSr8vr3L4CrOyVnXI3UtWv4ZPvKw5lY0dqVBA==" saltValue="XJgITrEvskJewUYaIyrJQA==" spinCount="100000" sheet="1" objects="1" scenarios="1"/>
  <mergeCells count="32">
    <mergeCell ref="C2:F2"/>
    <mergeCell ref="A1:F1"/>
    <mergeCell ref="C24:F24"/>
    <mergeCell ref="C8:F8"/>
    <mergeCell ref="A22:F22"/>
    <mergeCell ref="A7:F7"/>
    <mergeCell ref="C21:F21"/>
    <mergeCell ref="C13:F13"/>
    <mergeCell ref="C14:F14"/>
    <mergeCell ref="C20:F20"/>
    <mergeCell ref="A15:F15"/>
    <mergeCell ref="A19:F19"/>
    <mergeCell ref="C11:F11"/>
    <mergeCell ref="C16:F16"/>
    <mergeCell ref="C18:F18"/>
    <mergeCell ref="A12:F12"/>
    <mergeCell ref="C4:F4"/>
    <mergeCell ref="C5:F5"/>
    <mergeCell ref="E39:G39"/>
    <mergeCell ref="A30:G30"/>
    <mergeCell ref="A33:G33"/>
    <mergeCell ref="A34:G34"/>
    <mergeCell ref="A35:G35"/>
    <mergeCell ref="A36:G36"/>
    <mergeCell ref="A32:F32"/>
    <mergeCell ref="A38:F38"/>
    <mergeCell ref="A37:G37"/>
    <mergeCell ref="C26:F26"/>
    <mergeCell ref="C25:F25"/>
    <mergeCell ref="C17:F17"/>
    <mergeCell ref="C28:F28"/>
    <mergeCell ref="C10:F10"/>
  </mergeCells>
  <printOptions horizontalCentered="1"/>
  <pageMargins left="0.78740157480314965" right="0.78740157480314965" top="1.3779527559055118" bottom="0.98425196850393704" header="0.19685039370078741" footer="0.51181102362204722"/>
  <pageSetup paperSize="9" scale="97" orientation="portrait" r:id="rId1"/>
  <headerFooter>
    <oddHeader>&amp;R
&amp;G</oddHeader>
    <oddFooter>&amp;C&amp;"Arial Narrow,Standard"&amp;10&amp;A - Seite &amp;P von &amp;N&amp;R&amp;"Arial Narrow,Standard"&amp;10&amp;D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DropDownListen!$B$4:$B$9</xm:f>
          </x14:formula1>
          <xm:sqref>A1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
  <sheetViews>
    <sheetView workbookViewId="0"/>
  </sheetViews>
  <sheetFormatPr baseColWidth="10" defaultRowHeight="15" x14ac:dyDescent="0.25"/>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69"/>
  <sheetViews>
    <sheetView topLeftCell="B1" workbookViewId="0">
      <selection activeCell="J4" sqref="J4"/>
    </sheetView>
  </sheetViews>
  <sheetFormatPr baseColWidth="10" defaultRowHeight="15" x14ac:dyDescent="0.25"/>
  <cols>
    <col min="1" max="1" width="17.7109375" customWidth="1"/>
    <col min="2" max="12" width="24.140625" customWidth="1"/>
  </cols>
  <sheetData>
    <row r="1" spans="1:12" s="18" customFormat="1" ht="27" thickBot="1" x14ac:dyDescent="0.45">
      <c r="A1" s="20"/>
      <c r="B1" s="21" t="s">
        <v>6</v>
      </c>
      <c r="C1" s="21" t="s">
        <v>7</v>
      </c>
      <c r="D1" s="21" t="s">
        <v>8</v>
      </c>
      <c r="E1" s="21" t="s">
        <v>21</v>
      </c>
      <c r="F1" s="21" t="s">
        <v>22</v>
      </c>
      <c r="G1" s="21" t="s">
        <v>24</v>
      </c>
      <c r="H1" s="21" t="s">
        <v>25</v>
      </c>
      <c r="I1" s="21" t="s">
        <v>16</v>
      </c>
      <c r="J1" s="21" t="s">
        <v>154</v>
      </c>
      <c r="K1" s="21" t="s">
        <v>26</v>
      </c>
      <c r="L1" s="21" t="s">
        <v>28</v>
      </c>
    </row>
    <row r="2" spans="1:12" s="18" customFormat="1" ht="45" customHeight="1" thickBot="1" x14ac:dyDescent="0.35">
      <c r="A2" s="22" t="s">
        <v>13</v>
      </c>
      <c r="B2" s="17"/>
      <c r="C2" s="16" t="s">
        <v>12</v>
      </c>
      <c r="D2" s="16" t="s">
        <v>9</v>
      </c>
    </row>
    <row r="3" spans="1:12" ht="63.75" customHeight="1" thickBot="1" x14ac:dyDescent="0.3">
      <c r="A3" s="22" t="s">
        <v>14</v>
      </c>
      <c r="B3" s="16" t="s">
        <v>11</v>
      </c>
      <c r="C3" s="16" t="s">
        <v>15</v>
      </c>
      <c r="D3" s="19" t="s">
        <v>10</v>
      </c>
      <c r="E3" s="19" t="s">
        <v>23</v>
      </c>
      <c r="F3" s="19" t="s">
        <v>23</v>
      </c>
      <c r="G3" s="19" t="s">
        <v>23</v>
      </c>
      <c r="H3" s="19" t="s">
        <v>23</v>
      </c>
      <c r="J3" s="19" t="s">
        <v>155</v>
      </c>
      <c r="K3" s="19" t="s">
        <v>27</v>
      </c>
      <c r="L3" s="19" t="s">
        <v>29</v>
      </c>
    </row>
    <row r="4" spans="1:12" x14ac:dyDescent="0.25">
      <c r="B4" s="86" t="s">
        <v>31</v>
      </c>
      <c r="C4">
        <v>0.5</v>
      </c>
      <c r="D4">
        <v>0.5</v>
      </c>
      <c r="E4">
        <v>25</v>
      </c>
      <c r="F4">
        <v>36</v>
      </c>
      <c r="G4">
        <v>49</v>
      </c>
      <c r="H4">
        <v>16</v>
      </c>
      <c r="I4" t="s">
        <v>17</v>
      </c>
      <c r="J4">
        <v>9</v>
      </c>
      <c r="K4">
        <v>5</v>
      </c>
      <c r="L4">
        <v>3</v>
      </c>
    </row>
    <row r="5" spans="1:12" x14ac:dyDescent="0.25">
      <c r="B5" s="86" t="s">
        <v>32</v>
      </c>
      <c r="C5">
        <v>1</v>
      </c>
      <c r="D5">
        <v>0.6</v>
      </c>
      <c r="E5">
        <v>50</v>
      </c>
      <c r="F5">
        <v>72</v>
      </c>
      <c r="G5">
        <v>98</v>
      </c>
      <c r="H5">
        <v>32</v>
      </c>
      <c r="I5" t="s">
        <v>18</v>
      </c>
      <c r="J5">
        <v>18</v>
      </c>
      <c r="K5">
        <v>10</v>
      </c>
      <c r="L5">
        <v>6</v>
      </c>
    </row>
    <row r="6" spans="1:12" x14ac:dyDescent="0.25">
      <c r="B6" s="86" t="s">
        <v>33</v>
      </c>
      <c r="C6">
        <v>1.5</v>
      </c>
      <c r="D6">
        <v>0.7</v>
      </c>
      <c r="E6">
        <v>75</v>
      </c>
      <c r="F6">
        <v>108</v>
      </c>
      <c r="G6">
        <v>147</v>
      </c>
      <c r="H6">
        <v>48</v>
      </c>
      <c r="J6">
        <v>27</v>
      </c>
      <c r="K6">
        <v>15</v>
      </c>
      <c r="L6">
        <v>9</v>
      </c>
    </row>
    <row r="7" spans="1:12" x14ac:dyDescent="0.25">
      <c r="B7" s="86" t="s">
        <v>34</v>
      </c>
      <c r="C7">
        <v>2</v>
      </c>
      <c r="D7">
        <v>0.8</v>
      </c>
      <c r="E7">
        <v>100</v>
      </c>
      <c r="F7">
        <v>144</v>
      </c>
      <c r="G7">
        <v>196</v>
      </c>
      <c r="H7">
        <v>64</v>
      </c>
      <c r="J7">
        <v>36</v>
      </c>
      <c r="K7">
        <v>20</v>
      </c>
      <c r="L7">
        <v>12</v>
      </c>
    </row>
    <row r="8" spans="1:12" x14ac:dyDescent="0.25">
      <c r="B8" s="86" t="s">
        <v>35</v>
      </c>
      <c r="C8">
        <v>2.5</v>
      </c>
      <c r="D8">
        <v>0.9</v>
      </c>
      <c r="E8">
        <v>125</v>
      </c>
      <c r="F8">
        <v>180</v>
      </c>
      <c r="G8">
        <v>245</v>
      </c>
      <c r="H8">
        <v>80</v>
      </c>
      <c r="J8">
        <v>45</v>
      </c>
      <c r="K8">
        <v>25</v>
      </c>
      <c r="L8">
        <v>15</v>
      </c>
    </row>
    <row r="9" spans="1:12" x14ac:dyDescent="0.25">
      <c r="B9" s="86" t="s">
        <v>36</v>
      </c>
      <c r="C9">
        <v>3</v>
      </c>
      <c r="D9">
        <v>1</v>
      </c>
      <c r="E9">
        <v>150</v>
      </c>
      <c r="F9">
        <v>216</v>
      </c>
      <c r="G9">
        <v>294</v>
      </c>
      <c r="H9">
        <v>96</v>
      </c>
      <c r="J9">
        <v>54</v>
      </c>
      <c r="K9">
        <v>30</v>
      </c>
      <c r="L9">
        <v>18</v>
      </c>
    </row>
    <row r="10" spans="1:12" x14ac:dyDescent="0.25">
      <c r="C10">
        <v>3.5</v>
      </c>
      <c r="D10">
        <v>1.1000000000000001</v>
      </c>
      <c r="E10">
        <v>175</v>
      </c>
      <c r="F10">
        <v>252</v>
      </c>
      <c r="G10">
        <v>343</v>
      </c>
      <c r="H10">
        <v>112</v>
      </c>
      <c r="J10">
        <v>63</v>
      </c>
      <c r="K10">
        <v>35</v>
      </c>
      <c r="L10">
        <v>21</v>
      </c>
    </row>
    <row r="11" spans="1:12" x14ac:dyDescent="0.25">
      <c r="C11">
        <v>4</v>
      </c>
      <c r="D11">
        <v>1.2</v>
      </c>
      <c r="E11">
        <v>200</v>
      </c>
      <c r="F11">
        <v>288</v>
      </c>
      <c r="G11">
        <v>392</v>
      </c>
      <c r="H11">
        <v>128</v>
      </c>
      <c r="J11">
        <v>72</v>
      </c>
      <c r="K11">
        <v>40</v>
      </c>
      <c r="L11">
        <v>24</v>
      </c>
    </row>
    <row r="12" spans="1:12" x14ac:dyDescent="0.25">
      <c r="C12">
        <v>4.5</v>
      </c>
      <c r="D12">
        <v>1.3</v>
      </c>
      <c r="E12">
        <v>225</v>
      </c>
      <c r="F12">
        <v>324</v>
      </c>
      <c r="G12">
        <v>441</v>
      </c>
      <c r="H12">
        <v>144</v>
      </c>
      <c r="J12">
        <v>81</v>
      </c>
      <c r="K12">
        <v>45</v>
      </c>
      <c r="L12">
        <v>27</v>
      </c>
    </row>
    <row r="13" spans="1:12" x14ac:dyDescent="0.25">
      <c r="C13">
        <v>5</v>
      </c>
      <c r="D13">
        <v>1.4</v>
      </c>
      <c r="E13">
        <v>250</v>
      </c>
      <c r="F13">
        <v>360</v>
      </c>
      <c r="G13">
        <v>490</v>
      </c>
      <c r="H13">
        <v>160</v>
      </c>
      <c r="J13">
        <v>90</v>
      </c>
      <c r="K13">
        <v>50</v>
      </c>
      <c r="L13">
        <v>30</v>
      </c>
    </row>
    <row r="14" spans="1:12" x14ac:dyDescent="0.25">
      <c r="C14">
        <v>5.5</v>
      </c>
      <c r="D14">
        <v>1.5</v>
      </c>
      <c r="E14">
        <v>275</v>
      </c>
      <c r="F14">
        <v>396</v>
      </c>
      <c r="G14">
        <v>539</v>
      </c>
      <c r="H14">
        <v>176</v>
      </c>
      <c r="J14">
        <v>99</v>
      </c>
      <c r="K14">
        <v>55</v>
      </c>
      <c r="L14">
        <v>33</v>
      </c>
    </row>
    <row r="15" spans="1:12" x14ac:dyDescent="0.25">
      <c r="C15">
        <v>6</v>
      </c>
      <c r="D15">
        <v>1.6</v>
      </c>
      <c r="E15">
        <v>300</v>
      </c>
      <c r="F15">
        <v>432</v>
      </c>
      <c r="G15">
        <v>588</v>
      </c>
      <c r="H15">
        <v>192</v>
      </c>
      <c r="J15">
        <v>108</v>
      </c>
      <c r="K15">
        <v>60</v>
      </c>
      <c r="L15">
        <v>36</v>
      </c>
    </row>
    <row r="16" spans="1:12" x14ac:dyDescent="0.25">
      <c r="C16">
        <v>6.5</v>
      </c>
      <c r="D16">
        <v>1.7</v>
      </c>
      <c r="E16">
        <v>325</v>
      </c>
      <c r="F16">
        <v>468</v>
      </c>
      <c r="G16">
        <v>637</v>
      </c>
      <c r="H16">
        <v>208</v>
      </c>
      <c r="J16">
        <v>117</v>
      </c>
      <c r="K16">
        <v>65</v>
      </c>
      <c r="L16">
        <v>39</v>
      </c>
    </row>
    <row r="17" spans="3:12" x14ac:dyDescent="0.25">
      <c r="C17">
        <v>7</v>
      </c>
      <c r="D17">
        <v>1.8</v>
      </c>
      <c r="E17">
        <v>350</v>
      </c>
      <c r="F17">
        <v>504</v>
      </c>
      <c r="G17">
        <v>686</v>
      </c>
      <c r="H17">
        <v>224</v>
      </c>
      <c r="J17">
        <v>126</v>
      </c>
      <c r="K17">
        <v>70</v>
      </c>
      <c r="L17">
        <v>42</v>
      </c>
    </row>
    <row r="18" spans="3:12" x14ac:dyDescent="0.25">
      <c r="C18">
        <v>7.5</v>
      </c>
      <c r="D18">
        <v>1.9</v>
      </c>
      <c r="E18">
        <v>375</v>
      </c>
      <c r="F18">
        <v>540</v>
      </c>
      <c r="G18">
        <v>735</v>
      </c>
      <c r="H18">
        <v>240</v>
      </c>
      <c r="J18">
        <v>135</v>
      </c>
      <c r="K18">
        <v>75</v>
      </c>
      <c r="L18">
        <v>45</v>
      </c>
    </row>
    <row r="19" spans="3:12" x14ac:dyDescent="0.25">
      <c r="C19">
        <v>8</v>
      </c>
      <c r="D19">
        <v>2</v>
      </c>
      <c r="E19">
        <v>400</v>
      </c>
      <c r="F19">
        <v>576</v>
      </c>
      <c r="G19">
        <v>784</v>
      </c>
      <c r="H19">
        <v>256</v>
      </c>
      <c r="J19">
        <v>144</v>
      </c>
      <c r="K19">
        <v>80</v>
      </c>
      <c r="L19">
        <v>48</v>
      </c>
    </row>
    <row r="20" spans="3:12" x14ac:dyDescent="0.25">
      <c r="C20">
        <v>8.5</v>
      </c>
      <c r="D20">
        <v>2.1</v>
      </c>
      <c r="E20">
        <v>425</v>
      </c>
      <c r="F20">
        <v>612</v>
      </c>
      <c r="G20">
        <v>833</v>
      </c>
      <c r="H20">
        <v>272</v>
      </c>
      <c r="J20">
        <v>153</v>
      </c>
      <c r="K20">
        <v>85</v>
      </c>
      <c r="L20">
        <v>51</v>
      </c>
    </row>
    <row r="21" spans="3:12" x14ac:dyDescent="0.25">
      <c r="C21">
        <v>9</v>
      </c>
      <c r="D21">
        <v>2.2000000000000002</v>
      </c>
      <c r="E21">
        <v>450</v>
      </c>
      <c r="F21">
        <v>648</v>
      </c>
      <c r="G21">
        <v>882</v>
      </c>
      <c r="H21">
        <v>288</v>
      </c>
      <c r="J21">
        <v>162</v>
      </c>
      <c r="K21">
        <v>90</v>
      </c>
      <c r="L21">
        <v>54</v>
      </c>
    </row>
    <row r="22" spans="3:12" x14ac:dyDescent="0.25">
      <c r="C22">
        <v>9.5</v>
      </c>
      <c r="D22">
        <v>2.2999999999999998</v>
      </c>
      <c r="E22">
        <v>475</v>
      </c>
      <c r="F22">
        <v>684</v>
      </c>
      <c r="G22">
        <v>931</v>
      </c>
      <c r="H22">
        <v>304</v>
      </c>
      <c r="J22">
        <v>171</v>
      </c>
      <c r="K22">
        <v>95</v>
      </c>
      <c r="L22">
        <v>57</v>
      </c>
    </row>
    <row r="23" spans="3:12" x14ac:dyDescent="0.25">
      <c r="C23">
        <v>10</v>
      </c>
      <c r="D23">
        <v>2.4</v>
      </c>
      <c r="E23">
        <v>500</v>
      </c>
      <c r="F23">
        <v>720</v>
      </c>
      <c r="G23">
        <v>980</v>
      </c>
      <c r="H23">
        <v>320</v>
      </c>
      <c r="J23">
        <v>180</v>
      </c>
      <c r="K23">
        <v>100</v>
      </c>
      <c r="L23">
        <v>60</v>
      </c>
    </row>
    <row r="24" spans="3:12" x14ac:dyDescent="0.25">
      <c r="C24">
        <v>10.5</v>
      </c>
      <c r="D24">
        <v>2.5</v>
      </c>
      <c r="E24">
        <v>525</v>
      </c>
      <c r="F24">
        <v>756</v>
      </c>
      <c r="G24">
        <v>1029</v>
      </c>
      <c r="H24">
        <v>336</v>
      </c>
      <c r="J24">
        <v>189</v>
      </c>
      <c r="K24">
        <v>105</v>
      </c>
      <c r="L24">
        <v>63</v>
      </c>
    </row>
    <row r="25" spans="3:12" x14ac:dyDescent="0.25">
      <c r="C25">
        <v>11</v>
      </c>
      <c r="D25">
        <v>2.6</v>
      </c>
      <c r="E25">
        <v>550</v>
      </c>
      <c r="F25">
        <v>792</v>
      </c>
      <c r="G25">
        <v>1078</v>
      </c>
      <c r="H25">
        <v>352</v>
      </c>
      <c r="J25">
        <v>198</v>
      </c>
      <c r="K25">
        <v>110</v>
      </c>
      <c r="L25">
        <v>66</v>
      </c>
    </row>
    <row r="26" spans="3:12" x14ac:dyDescent="0.25">
      <c r="C26">
        <v>1.5</v>
      </c>
      <c r="D26">
        <v>2.7</v>
      </c>
      <c r="E26">
        <v>575</v>
      </c>
      <c r="F26">
        <v>828</v>
      </c>
      <c r="G26">
        <v>1127</v>
      </c>
      <c r="H26">
        <v>368</v>
      </c>
      <c r="J26">
        <v>207</v>
      </c>
      <c r="K26">
        <v>115</v>
      </c>
      <c r="L26">
        <v>69</v>
      </c>
    </row>
    <row r="27" spans="3:12" x14ac:dyDescent="0.25">
      <c r="C27">
        <v>12</v>
      </c>
      <c r="D27">
        <v>2.8</v>
      </c>
      <c r="E27">
        <v>600</v>
      </c>
      <c r="F27">
        <v>864</v>
      </c>
      <c r="G27">
        <v>1176</v>
      </c>
      <c r="H27">
        <v>384</v>
      </c>
      <c r="J27">
        <v>216</v>
      </c>
      <c r="K27">
        <v>120</v>
      </c>
      <c r="L27">
        <v>72</v>
      </c>
    </row>
    <row r="28" spans="3:12" x14ac:dyDescent="0.25">
      <c r="C28">
        <v>12.5</v>
      </c>
      <c r="D28">
        <v>2.9</v>
      </c>
      <c r="J28">
        <v>225</v>
      </c>
    </row>
    <row r="29" spans="3:12" x14ac:dyDescent="0.25">
      <c r="C29">
        <v>13</v>
      </c>
      <c r="D29">
        <v>3</v>
      </c>
      <c r="J29">
        <v>234</v>
      </c>
    </row>
    <row r="30" spans="3:12" x14ac:dyDescent="0.25">
      <c r="C30">
        <v>13.5</v>
      </c>
      <c r="D30">
        <v>3.1</v>
      </c>
      <c r="J30">
        <v>243</v>
      </c>
    </row>
    <row r="31" spans="3:12" x14ac:dyDescent="0.25">
      <c r="C31">
        <v>14</v>
      </c>
      <c r="D31">
        <v>3.2</v>
      </c>
      <c r="J31">
        <v>252</v>
      </c>
    </row>
    <row r="32" spans="3:12" x14ac:dyDescent="0.25">
      <c r="C32">
        <v>14.5</v>
      </c>
      <c r="D32">
        <v>3.3</v>
      </c>
      <c r="J32">
        <v>261</v>
      </c>
    </row>
    <row r="33" spans="3:10" x14ac:dyDescent="0.25">
      <c r="C33">
        <v>15</v>
      </c>
      <c r="D33">
        <v>3.4</v>
      </c>
      <c r="J33">
        <v>270</v>
      </c>
    </row>
    <row r="34" spans="3:10" x14ac:dyDescent="0.25">
      <c r="C34">
        <v>15.5</v>
      </c>
      <c r="D34">
        <v>3.5</v>
      </c>
      <c r="J34">
        <v>279</v>
      </c>
    </row>
    <row r="35" spans="3:10" x14ac:dyDescent="0.25">
      <c r="C35">
        <v>16</v>
      </c>
      <c r="D35">
        <v>3.6</v>
      </c>
    </row>
    <row r="36" spans="3:10" x14ac:dyDescent="0.25">
      <c r="C36">
        <v>16.5</v>
      </c>
      <c r="D36">
        <v>3.7</v>
      </c>
    </row>
    <row r="37" spans="3:10" x14ac:dyDescent="0.25">
      <c r="C37">
        <v>17</v>
      </c>
      <c r="D37">
        <v>3.8</v>
      </c>
    </row>
    <row r="38" spans="3:10" x14ac:dyDescent="0.25">
      <c r="C38">
        <v>17.5</v>
      </c>
      <c r="D38">
        <v>3.9</v>
      </c>
    </row>
    <row r="39" spans="3:10" x14ac:dyDescent="0.25">
      <c r="C39">
        <v>18</v>
      </c>
      <c r="D39">
        <v>4</v>
      </c>
    </row>
    <row r="40" spans="3:10" x14ac:dyDescent="0.25">
      <c r="C40">
        <v>18.5</v>
      </c>
      <c r="D40">
        <v>4.0999999999999996</v>
      </c>
    </row>
    <row r="41" spans="3:10" x14ac:dyDescent="0.25">
      <c r="C41">
        <v>19</v>
      </c>
      <c r="D41">
        <v>4.2</v>
      </c>
    </row>
    <row r="42" spans="3:10" x14ac:dyDescent="0.25">
      <c r="C42">
        <v>19.5</v>
      </c>
      <c r="D42">
        <v>4.3</v>
      </c>
    </row>
    <row r="43" spans="3:10" x14ac:dyDescent="0.25">
      <c r="C43">
        <v>20</v>
      </c>
      <c r="D43">
        <v>4.4000000000000004</v>
      </c>
    </row>
    <row r="44" spans="3:10" x14ac:dyDescent="0.25">
      <c r="C44">
        <v>20.5</v>
      </c>
      <c r="D44">
        <v>4.5</v>
      </c>
    </row>
    <row r="45" spans="3:10" x14ac:dyDescent="0.25">
      <c r="C45">
        <v>21</v>
      </c>
      <c r="D45">
        <v>4.5999999999999996</v>
      </c>
    </row>
    <row r="46" spans="3:10" x14ac:dyDescent="0.25">
      <c r="C46">
        <v>21.5</v>
      </c>
      <c r="D46">
        <v>4.7</v>
      </c>
    </row>
    <row r="47" spans="3:10" x14ac:dyDescent="0.25">
      <c r="C47">
        <v>22</v>
      </c>
      <c r="D47">
        <v>4.8</v>
      </c>
    </row>
    <row r="48" spans="3:10" x14ac:dyDescent="0.25">
      <c r="C48">
        <v>22.5</v>
      </c>
      <c r="D48">
        <v>4.9000000000000004</v>
      </c>
    </row>
    <row r="49" spans="3:4" x14ac:dyDescent="0.25">
      <c r="C49">
        <v>23</v>
      </c>
      <c r="D49">
        <v>5</v>
      </c>
    </row>
    <row r="50" spans="3:4" x14ac:dyDescent="0.25">
      <c r="C50">
        <v>23.5</v>
      </c>
      <c r="D50">
        <v>5.0999999999999996</v>
      </c>
    </row>
    <row r="51" spans="3:4" x14ac:dyDescent="0.25">
      <c r="C51">
        <v>24</v>
      </c>
      <c r="D51">
        <v>5.2</v>
      </c>
    </row>
    <row r="52" spans="3:4" x14ac:dyDescent="0.25">
      <c r="C52">
        <v>24.5</v>
      </c>
      <c r="D52">
        <v>5.3</v>
      </c>
    </row>
    <row r="53" spans="3:4" x14ac:dyDescent="0.25">
      <c r="C53">
        <v>25</v>
      </c>
      <c r="D53">
        <v>5.4</v>
      </c>
    </row>
    <row r="54" spans="3:4" x14ac:dyDescent="0.25">
      <c r="C54">
        <v>25.5</v>
      </c>
      <c r="D54">
        <v>5.5</v>
      </c>
    </row>
    <row r="55" spans="3:4" x14ac:dyDescent="0.25">
      <c r="C55">
        <v>26</v>
      </c>
      <c r="D55">
        <v>5.6</v>
      </c>
    </row>
    <row r="56" spans="3:4" x14ac:dyDescent="0.25">
      <c r="C56">
        <v>26.5</v>
      </c>
      <c r="D56">
        <v>5.7</v>
      </c>
    </row>
    <row r="57" spans="3:4" x14ac:dyDescent="0.25">
      <c r="C57">
        <v>27</v>
      </c>
      <c r="D57">
        <v>5.8</v>
      </c>
    </row>
    <row r="58" spans="3:4" x14ac:dyDescent="0.25">
      <c r="C58">
        <v>27.5</v>
      </c>
      <c r="D58">
        <v>5.9</v>
      </c>
    </row>
    <row r="59" spans="3:4" x14ac:dyDescent="0.25">
      <c r="C59">
        <v>28</v>
      </c>
      <c r="D59">
        <v>6</v>
      </c>
    </row>
    <row r="60" spans="3:4" x14ac:dyDescent="0.25">
      <c r="C60">
        <v>28.5</v>
      </c>
      <c r="D60">
        <v>6.1</v>
      </c>
    </row>
    <row r="61" spans="3:4" x14ac:dyDescent="0.25">
      <c r="C61">
        <v>29</v>
      </c>
      <c r="D61">
        <v>6.2</v>
      </c>
    </row>
    <row r="62" spans="3:4" x14ac:dyDescent="0.25">
      <c r="C62">
        <v>29.5</v>
      </c>
      <c r="D62">
        <v>6.3</v>
      </c>
    </row>
    <row r="63" spans="3:4" x14ac:dyDescent="0.25">
      <c r="C63">
        <v>30</v>
      </c>
      <c r="D63">
        <v>6.4</v>
      </c>
    </row>
    <row r="64" spans="3:4" x14ac:dyDescent="0.25">
      <c r="D64">
        <v>6.5</v>
      </c>
    </row>
    <row r="65" spans="4:4" x14ac:dyDescent="0.25">
      <c r="D65">
        <v>6.6</v>
      </c>
    </row>
    <row r="66" spans="4:4" x14ac:dyDescent="0.25">
      <c r="D66">
        <v>6.7</v>
      </c>
    </row>
    <row r="67" spans="4:4" x14ac:dyDescent="0.25">
      <c r="D67">
        <v>6.8</v>
      </c>
    </row>
    <row r="68" spans="4:4" x14ac:dyDescent="0.25">
      <c r="D68">
        <v>6.9</v>
      </c>
    </row>
    <row r="69" spans="4:4" x14ac:dyDescent="0.25">
      <c r="D69">
        <v>7</v>
      </c>
    </row>
  </sheetData>
  <printOptions horizontalCentered="1"/>
  <pageMargins left="0.98425196850393704" right="0.98425196850393704" top="0.98425196850393704" bottom="0.98425196850393704" header="1.1811023622047245" footer="0.51181102362204722"/>
  <pageSetup paperSize="9" orientation="portrait" r:id="rId1"/>
  <headerFooter>
    <oddHeader>&amp;R
&amp;G</oddHeader>
    <oddFooter>&amp;C&amp;"Arial Narrow,Standard"&amp;10&amp;A - Seite &amp;P von &amp;N&amp;R&amp;D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CC99"/>
    <pageSetUpPr fitToPage="1"/>
  </sheetPr>
  <dimension ref="A1:Q222"/>
  <sheetViews>
    <sheetView tabSelected="1" view="pageLayout" topLeftCell="A171" zoomScale="110" zoomScaleNormal="100" zoomScalePageLayoutView="110" workbookViewId="0">
      <selection activeCell="B182" sqref="B182:E182"/>
    </sheetView>
  </sheetViews>
  <sheetFormatPr baseColWidth="10" defaultColWidth="11.42578125" defaultRowHeight="15" x14ac:dyDescent="0.25"/>
  <cols>
    <col min="1" max="1" width="10" style="23" customWidth="1"/>
    <col min="2" max="2" width="5.28515625" style="23" customWidth="1"/>
    <col min="3" max="3" width="10" style="23" customWidth="1"/>
    <col min="4" max="4" width="9.42578125" style="23" customWidth="1"/>
    <col min="5" max="5" width="40" style="23" customWidth="1"/>
    <col min="6" max="6" width="7.42578125" style="24" customWidth="1"/>
    <col min="7" max="7" width="8.5703125" style="67" customWidth="1"/>
    <col min="8" max="8" width="5.42578125" style="24" customWidth="1"/>
    <col min="9" max="9" width="8.7109375" style="25" bestFit="1" customWidth="1"/>
    <col min="10" max="12" width="8.7109375" style="23" bestFit="1" customWidth="1"/>
    <col min="13" max="15" width="6.42578125" style="23" bestFit="1" customWidth="1"/>
    <col min="16" max="16" width="6.85546875" style="55" customWidth="1"/>
    <col min="17" max="17" width="9" style="23" bestFit="1" customWidth="1"/>
    <col min="18" max="16384" width="11.42578125" style="23"/>
  </cols>
  <sheetData>
    <row r="1" spans="1:17" ht="18.75" customHeight="1" x14ac:dyDescent="0.25">
      <c r="A1" s="324" t="s">
        <v>46</v>
      </c>
      <c r="B1" s="325"/>
      <c r="C1" s="325"/>
      <c r="D1" s="325"/>
      <c r="E1" s="26"/>
      <c r="F1" s="27"/>
      <c r="G1" s="27"/>
      <c r="H1" s="27"/>
      <c r="I1" s="26"/>
      <c r="J1" s="28"/>
      <c r="K1" s="28"/>
      <c r="L1" s="28"/>
      <c r="M1" s="28"/>
      <c r="N1" s="28"/>
      <c r="O1" s="28"/>
      <c r="P1" s="29"/>
      <c r="Q1" s="30"/>
    </row>
    <row r="2" spans="1:17" ht="6.75" customHeight="1" x14ac:dyDescent="0.25">
      <c r="A2" s="332"/>
      <c r="B2" s="333"/>
      <c r="C2" s="333"/>
      <c r="D2" s="333"/>
      <c r="E2" s="333"/>
      <c r="F2" s="333"/>
      <c r="G2" s="333"/>
      <c r="H2" s="333"/>
      <c r="I2" s="31"/>
      <c r="J2" s="31"/>
      <c r="K2" s="31"/>
      <c r="L2" s="31"/>
      <c r="M2" s="31"/>
      <c r="N2" s="31"/>
      <c r="O2" s="31"/>
      <c r="P2" s="32"/>
      <c r="Q2" s="33"/>
    </row>
    <row r="3" spans="1:17" x14ac:dyDescent="0.25">
      <c r="A3" s="311" t="str">
        <f>IF('Basic information'!C2="","",'Basic information'!C2)</f>
        <v/>
      </c>
      <c r="B3" s="312"/>
      <c r="C3" s="312"/>
      <c r="D3" s="312"/>
      <c r="E3" s="312"/>
      <c r="F3" s="312"/>
      <c r="G3" s="75" t="s">
        <v>54</v>
      </c>
      <c r="H3" s="291" t="str">
        <f>IF('Basic information'!C11="","",'Basic information'!C11)</f>
        <v/>
      </c>
      <c r="I3" s="291"/>
      <c r="J3" s="291"/>
      <c r="K3" s="291"/>
      <c r="L3" s="291"/>
      <c r="M3" s="133" t="str">
        <f>IF(N3="","","/")</f>
        <v/>
      </c>
      <c r="N3" s="291" t="str">
        <f>IF('Basic information'!C8="","",'Basic information'!C8)</f>
        <v/>
      </c>
      <c r="O3" s="291"/>
      <c r="P3" s="291"/>
      <c r="Q3" s="292"/>
    </row>
    <row r="4" spans="1:17" ht="15" customHeight="1" x14ac:dyDescent="0.25">
      <c r="A4" s="160" t="str">
        <f>IF('Basic information'!C4&lt;&gt;0,'Basic information'!C4,"no date")</f>
        <v>no date</v>
      </c>
      <c r="B4" s="70" t="s">
        <v>47</v>
      </c>
      <c r="C4" s="161" t="str">
        <f>IF('Basic information'!C5&lt;&gt;0,'Basic information'!C5,"no date")</f>
        <v>no date</v>
      </c>
      <c r="D4" s="36"/>
      <c r="E4" s="37"/>
      <c r="F4" s="38"/>
      <c r="G4" s="39"/>
      <c r="H4" s="38"/>
      <c r="I4" s="39"/>
      <c r="J4" s="40"/>
      <c r="K4" s="296"/>
      <c r="L4" s="296"/>
      <c r="M4" s="41"/>
      <c r="N4" s="41"/>
      <c r="O4" s="42"/>
      <c r="P4" s="43"/>
      <c r="Q4" s="44"/>
    </row>
    <row r="5" spans="1:17" ht="6.75" customHeight="1" x14ac:dyDescent="0.25">
      <c r="A5" s="297" t="s">
        <v>149</v>
      </c>
      <c r="B5" s="300" t="s">
        <v>48</v>
      </c>
      <c r="C5" s="301"/>
      <c r="D5" s="301"/>
      <c r="E5" s="302"/>
      <c r="F5" s="293" t="s">
        <v>49</v>
      </c>
      <c r="G5" s="313" t="s">
        <v>50</v>
      </c>
      <c r="H5" s="314"/>
      <c r="I5" s="309" t="s">
        <v>123</v>
      </c>
      <c r="J5" s="309" t="s">
        <v>124</v>
      </c>
      <c r="K5" s="309" t="s">
        <v>125</v>
      </c>
      <c r="L5" s="309" t="s">
        <v>126</v>
      </c>
      <c r="M5" s="309" t="s">
        <v>127</v>
      </c>
      <c r="N5" s="309" t="s">
        <v>128</v>
      </c>
      <c r="O5" s="309" t="s">
        <v>129</v>
      </c>
      <c r="P5" s="319" t="s">
        <v>55</v>
      </c>
      <c r="Q5" s="329" t="s">
        <v>56</v>
      </c>
    </row>
    <row r="6" spans="1:17" ht="15" customHeight="1" x14ac:dyDescent="0.25">
      <c r="A6" s="298"/>
      <c r="B6" s="303"/>
      <c r="C6" s="304"/>
      <c r="D6" s="304"/>
      <c r="E6" s="305"/>
      <c r="F6" s="294"/>
      <c r="G6" s="315"/>
      <c r="H6" s="316"/>
      <c r="I6" s="310"/>
      <c r="J6" s="310"/>
      <c r="K6" s="310"/>
      <c r="L6" s="310"/>
      <c r="M6" s="310"/>
      <c r="N6" s="310"/>
      <c r="O6" s="310"/>
      <c r="P6" s="320"/>
      <c r="Q6" s="330"/>
    </row>
    <row r="7" spans="1:17" ht="29.25" customHeight="1" x14ac:dyDescent="0.25">
      <c r="A7" s="299"/>
      <c r="B7" s="306"/>
      <c r="C7" s="307"/>
      <c r="D7" s="307"/>
      <c r="E7" s="308"/>
      <c r="F7" s="295"/>
      <c r="G7" s="317"/>
      <c r="H7" s="318"/>
      <c r="I7" s="82" t="str">
        <f>IF('Basic information'!C4&lt;&gt;0,'Basic information'!C4,"no date")</f>
        <v>no date</v>
      </c>
      <c r="J7" s="82" t="str">
        <f>IF(Messedauer&gt;1,DATE(YEAR(I7),MONTH(I7),DAY(I7)+1),"X")</f>
        <v>X</v>
      </c>
      <c r="K7" s="82" t="str">
        <f>IF(Messedauer&gt;2,DATE(YEAR(J7),MONTH(J7),DAY(J7)+1),"X")</f>
        <v>X</v>
      </c>
      <c r="L7" s="82" t="str">
        <f>IF(Messedauer&gt;3,DATE(YEAR(K7),MONTH(K7),DAY(K7)+1),"X")</f>
        <v>X</v>
      </c>
      <c r="M7" s="82" t="str">
        <f>IF(Messedauer&gt;4,DATE(YEAR(L7),MONTH(L7),DAY(L7)+1),"X")</f>
        <v>X</v>
      </c>
      <c r="N7" s="82" t="str">
        <f>IF(Messedauer&gt;5,DATE(YEAR(M7),MONTH(M7),DAY(M7)+1),"X")</f>
        <v>X</v>
      </c>
      <c r="O7" s="82" t="str">
        <f>IF(Messedauer&gt;6,DATE(YEAR(N7),MONTH(N7),DAY(N7)+1),"X")</f>
        <v>X</v>
      </c>
      <c r="P7" s="321"/>
      <c r="Q7" s="331"/>
    </row>
    <row r="8" spans="1:17" ht="15" customHeight="1" x14ac:dyDescent="0.25">
      <c r="A8" s="147"/>
      <c r="B8" s="138"/>
      <c r="C8" s="138"/>
      <c r="D8" s="138"/>
      <c r="E8" s="138"/>
      <c r="F8" s="148"/>
      <c r="G8" s="139"/>
      <c r="H8" s="139"/>
      <c r="I8" s="149"/>
      <c r="J8" s="149"/>
      <c r="K8" s="149"/>
      <c r="L8" s="149"/>
      <c r="M8" s="149"/>
      <c r="N8" s="149"/>
      <c r="O8" s="149"/>
      <c r="P8" s="150"/>
      <c r="Q8" s="137"/>
    </row>
    <row r="9" spans="1:17" ht="15" customHeight="1" x14ac:dyDescent="0.25">
      <c r="A9" s="322" t="s">
        <v>57</v>
      </c>
      <c r="B9" s="323"/>
      <c r="C9" s="323"/>
      <c r="D9" s="323"/>
      <c r="E9" s="323"/>
      <c r="F9" s="323"/>
      <c r="G9" s="323"/>
      <c r="H9" s="323"/>
      <c r="I9" s="80" t="s">
        <v>233</v>
      </c>
      <c r="J9" s="80" t="s">
        <v>233</v>
      </c>
      <c r="K9" s="80" t="s">
        <v>233</v>
      </c>
      <c r="L9" s="80" t="s">
        <v>233</v>
      </c>
      <c r="M9" s="80" t="s">
        <v>233</v>
      </c>
      <c r="N9" s="80" t="s">
        <v>233</v>
      </c>
      <c r="O9" s="80" t="s">
        <v>233</v>
      </c>
      <c r="P9" s="157" t="str">
        <f>IF(SUM(P10:P20)&gt;0,SUM(P10:P20),"")</f>
        <v/>
      </c>
      <c r="Q9" s="118" t="str">
        <f>IF(SUM(Q10:Q20)&gt;0,SUM(Q10:Q20),"")</f>
        <v/>
      </c>
    </row>
    <row r="10" spans="1:17" ht="15" customHeight="1" x14ac:dyDescent="0.25">
      <c r="A10" s="46"/>
      <c r="B10" s="47" t="s">
        <v>390</v>
      </c>
      <c r="C10" s="48"/>
      <c r="D10" s="48"/>
      <c r="E10" s="48"/>
      <c r="F10" s="49" t="s">
        <v>325</v>
      </c>
      <c r="G10" s="65">
        <v>3.3</v>
      </c>
      <c r="H10" s="49" t="s">
        <v>61</v>
      </c>
      <c r="I10" s="50"/>
      <c r="J10" s="50"/>
      <c r="K10" s="50"/>
      <c r="L10" s="50"/>
      <c r="M10" s="50"/>
      <c r="N10" s="50"/>
      <c r="O10" s="50"/>
      <c r="P10" s="51" t="str">
        <f>IF(SUM(I10:O10)&gt;0,SUM(I10:O10),"")</f>
        <v/>
      </c>
      <c r="Q10" s="52" t="str">
        <f>IF(P10="","",(P10*G10))</f>
        <v/>
      </c>
    </row>
    <row r="11" spans="1:17" x14ac:dyDescent="0.25">
      <c r="A11" s="46"/>
      <c r="B11" s="47" t="s">
        <v>391</v>
      </c>
      <c r="C11" s="48"/>
      <c r="D11" s="48"/>
      <c r="E11" s="48"/>
      <c r="F11" s="49" t="s">
        <v>325</v>
      </c>
      <c r="G11" s="65">
        <v>5.9</v>
      </c>
      <c r="H11" s="49" t="s">
        <v>61</v>
      </c>
      <c r="I11" s="50"/>
      <c r="J11" s="50"/>
      <c r="K11" s="50"/>
      <c r="L11" s="50"/>
      <c r="M11" s="50"/>
      <c r="N11" s="50"/>
      <c r="O11" s="50"/>
      <c r="P11" s="51" t="str">
        <f t="shared" ref="P11:P20" si="0">IF(SUM(I11:O11)&gt;0,SUM(I11:O11),"")</f>
        <v/>
      </c>
      <c r="Q11" s="52" t="str">
        <f t="shared" ref="Q11:Q17" si="1">IF(P11="","",(P11*G11))</f>
        <v/>
      </c>
    </row>
    <row r="12" spans="1:17" x14ac:dyDescent="0.25">
      <c r="A12" s="46"/>
      <c r="B12" s="273" t="s">
        <v>392</v>
      </c>
      <c r="C12" s="274"/>
      <c r="D12" s="274"/>
      <c r="E12" s="275"/>
      <c r="F12" s="49" t="s">
        <v>325</v>
      </c>
      <c r="G12" s="65">
        <v>2.5</v>
      </c>
      <c r="H12" s="49" t="s">
        <v>61</v>
      </c>
      <c r="I12" s="50"/>
      <c r="J12" s="50"/>
      <c r="K12" s="50"/>
      <c r="L12" s="50"/>
      <c r="M12" s="50"/>
      <c r="N12" s="50"/>
      <c r="O12" s="50"/>
      <c r="P12" s="51" t="str">
        <f t="shared" si="0"/>
        <v/>
      </c>
      <c r="Q12" s="52" t="str">
        <f t="shared" si="1"/>
        <v/>
      </c>
    </row>
    <row r="13" spans="1:17" x14ac:dyDescent="0.25">
      <c r="A13" s="46"/>
      <c r="B13" s="273" t="s">
        <v>393</v>
      </c>
      <c r="C13" s="274"/>
      <c r="D13" s="274"/>
      <c r="E13" s="275"/>
      <c r="F13" s="49" t="s">
        <v>325</v>
      </c>
      <c r="G13" s="65">
        <v>3.5</v>
      </c>
      <c r="H13" s="49" t="s">
        <v>61</v>
      </c>
      <c r="I13" s="50"/>
      <c r="J13" s="50"/>
      <c r="K13" s="50"/>
      <c r="L13" s="50"/>
      <c r="M13" s="50"/>
      <c r="N13" s="50"/>
      <c r="O13" s="50"/>
      <c r="P13" s="51" t="str">
        <f t="shared" si="0"/>
        <v/>
      </c>
      <c r="Q13" s="52" t="str">
        <f t="shared" si="1"/>
        <v/>
      </c>
    </row>
    <row r="14" spans="1:17" ht="15" customHeight="1" x14ac:dyDescent="0.25">
      <c r="A14" s="46"/>
      <c r="B14" s="47" t="s">
        <v>394</v>
      </c>
      <c r="C14" s="48"/>
      <c r="D14" s="48"/>
      <c r="E14" s="48"/>
      <c r="F14" s="49" t="s">
        <v>325</v>
      </c>
      <c r="G14" s="65">
        <v>2.75</v>
      </c>
      <c r="H14" s="49" t="s">
        <v>61</v>
      </c>
      <c r="I14" s="50"/>
      <c r="J14" s="50"/>
      <c r="K14" s="50"/>
      <c r="L14" s="50"/>
      <c r="M14" s="50"/>
      <c r="N14" s="50"/>
      <c r="O14" s="50"/>
      <c r="P14" s="51" t="str">
        <f t="shared" si="0"/>
        <v/>
      </c>
      <c r="Q14" s="52" t="str">
        <f t="shared" si="1"/>
        <v/>
      </c>
    </row>
    <row r="15" spans="1:17" x14ac:dyDescent="0.25">
      <c r="A15" s="46"/>
      <c r="B15" s="273" t="s">
        <v>583</v>
      </c>
      <c r="C15" s="274"/>
      <c r="D15" s="274"/>
      <c r="E15" s="275"/>
      <c r="F15" s="49" t="s">
        <v>325</v>
      </c>
      <c r="G15" s="65">
        <v>2.75</v>
      </c>
      <c r="H15" s="49" t="s">
        <v>61</v>
      </c>
      <c r="I15" s="50"/>
      <c r="J15" s="50"/>
      <c r="K15" s="50"/>
      <c r="L15" s="50"/>
      <c r="M15" s="50"/>
      <c r="N15" s="50"/>
      <c r="O15" s="50"/>
      <c r="P15" s="51" t="str">
        <f t="shared" si="0"/>
        <v/>
      </c>
      <c r="Q15" s="52" t="str">
        <f t="shared" si="1"/>
        <v/>
      </c>
    </row>
    <row r="16" spans="1:17" x14ac:dyDescent="0.25">
      <c r="A16" s="46"/>
      <c r="B16" s="47" t="s">
        <v>395</v>
      </c>
      <c r="C16" s="48"/>
      <c r="D16" s="48"/>
      <c r="E16" s="48"/>
      <c r="F16" s="49" t="s">
        <v>325</v>
      </c>
      <c r="G16" s="65">
        <v>2.75</v>
      </c>
      <c r="H16" s="49" t="s">
        <v>61</v>
      </c>
      <c r="I16" s="50"/>
      <c r="J16" s="50"/>
      <c r="K16" s="50"/>
      <c r="L16" s="50"/>
      <c r="M16" s="50"/>
      <c r="N16" s="50"/>
      <c r="O16" s="50"/>
      <c r="P16" s="51" t="str">
        <f t="shared" si="0"/>
        <v/>
      </c>
      <c r="Q16" s="52" t="str">
        <f t="shared" si="1"/>
        <v/>
      </c>
    </row>
    <row r="17" spans="1:17" x14ac:dyDescent="0.25">
      <c r="A17" s="46"/>
      <c r="B17" s="47" t="s">
        <v>396</v>
      </c>
      <c r="C17" s="48"/>
      <c r="D17" s="48"/>
      <c r="E17" s="48"/>
      <c r="F17" s="49" t="s">
        <v>325</v>
      </c>
      <c r="G17" s="65">
        <v>3.3</v>
      </c>
      <c r="H17" s="49" t="s">
        <v>61</v>
      </c>
      <c r="I17" s="50"/>
      <c r="J17" s="50"/>
      <c r="K17" s="50"/>
      <c r="L17" s="50"/>
      <c r="M17" s="50"/>
      <c r="N17" s="50"/>
      <c r="O17" s="50"/>
      <c r="P17" s="51" t="str">
        <f t="shared" si="0"/>
        <v/>
      </c>
      <c r="Q17" s="52" t="str">
        <f t="shared" si="1"/>
        <v/>
      </c>
    </row>
    <row r="18" spans="1:17" x14ac:dyDescent="0.25">
      <c r="A18" s="46"/>
      <c r="B18" s="47" t="s">
        <v>397</v>
      </c>
      <c r="C18" s="48"/>
      <c r="D18" s="48"/>
      <c r="E18" s="48"/>
      <c r="F18" s="49" t="s">
        <v>325</v>
      </c>
      <c r="G18" s="65">
        <v>2.5</v>
      </c>
      <c r="H18" s="49" t="s">
        <v>61</v>
      </c>
      <c r="I18" s="50"/>
      <c r="J18" s="50"/>
      <c r="K18" s="50"/>
      <c r="L18" s="50"/>
      <c r="M18" s="50"/>
      <c r="N18" s="50"/>
      <c r="O18" s="50"/>
      <c r="P18" s="51" t="str">
        <f t="shared" ref="P18:P19" si="2">IF(SUM(I18:O18)&gt;0,SUM(I18:O18),"")</f>
        <v/>
      </c>
      <c r="Q18" s="52" t="str">
        <f t="shared" ref="Q18" si="3">IF(P18="","",(P18*G18))</f>
        <v/>
      </c>
    </row>
    <row r="19" spans="1:17" x14ac:dyDescent="0.25">
      <c r="A19" s="46"/>
      <c r="B19" s="47" t="s">
        <v>588</v>
      </c>
      <c r="C19" s="48"/>
      <c r="D19" s="48"/>
      <c r="E19" s="48"/>
      <c r="F19" s="254">
        <v>1</v>
      </c>
      <c r="G19" s="65">
        <v>395</v>
      </c>
      <c r="H19" s="49" t="s">
        <v>62</v>
      </c>
      <c r="I19" s="50"/>
      <c r="J19" s="50"/>
      <c r="K19" s="50"/>
      <c r="L19" s="50"/>
      <c r="M19" s="50"/>
      <c r="N19" s="50"/>
      <c r="O19" s="50"/>
      <c r="P19" s="51" t="str">
        <f t="shared" si="2"/>
        <v/>
      </c>
      <c r="Q19" s="52" t="str">
        <f>IF(P19="","",(P19*G19))</f>
        <v/>
      </c>
    </row>
    <row r="20" spans="1:17" x14ac:dyDescent="0.25">
      <c r="A20" s="46"/>
      <c r="B20" s="47" t="s">
        <v>587</v>
      </c>
      <c r="C20" s="48"/>
      <c r="D20" s="48"/>
      <c r="E20" s="48"/>
      <c r="F20" s="254">
        <v>1</v>
      </c>
      <c r="G20" s="65">
        <v>125.9</v>
      </c>
      <c r="H20" s="49" t="s">
        <v>62</v>
      </c>
      <c r="I20" s="50"/>
      <c r="J20" s="50"/>
      <c r="K20" s="50"/>
      <c r="L20" s="50"/>
      <c r="M20" s="50"/>
      <c r="N20" s="50"/>
      <c r="O20" s="50"/>
      <c r="P20" s="51" t="str">
        <f t="shared" si="0"/>
        <v/>
      </c>
      <c r="Q20" s="52" t="str">
        <f>IF(P20="","",(P20*G20))</f>
        <v/>
      </c>
    </row>
    <row r="21" spans="1:17" ht="15" customHeight="1" x14ac:dyDescent="0.25">
      <c r="A21" s="280" t="s">
        <v>59</v>
      </c>
      <c r="B21" s="281"/>
      <c r="C21" s="281"/>
      <c r="D21" s="281"/>
      <c r="E21" s="281"/>
      <c r="F21" s="281"/>
      <c r="G21" s="281"/>
      <c r="H21" s="282"/>
      <c r="I21" s="45" t="s">
        <v>233</v>
      </c>
      <c r="J21" s="45" t="s">
        <v>233</v>
      </c>
      <c r="K21" s="45" t="s">
        <v>233</v>
      </c>
      <c r="L21" s="45" t="s">
        <v>233</v>
      </c>
      <c r="M21" s="45" t="s">
        <v>233</v>
      </c>
      <c r="N21" s="45" t="s">
        <v>233</v>
      </c>
      <c r="O21" s="45" t="s">
        <v>233</v>
      </c>
      <c r="P21" s="158" t="str">
        <f>IF(SUM(P22:P30)&gt;0,SUM(P22:P30),"")</f>
        <v/>
      </c>
      <c r="Q21" s="54" t="str">
        <f>IF(SUM(Q22:Q30)&gt;0,SUM(Q22:Q30),"")</f>
        <v/>
      </c>
    </row>
    <row r="22" spans="1:17" ht="15" customHeight="1" x14ac:dyDescent="0.25">
      <c r="A22" s="46"/>
      <c r="B22" s="273" t="s">
        <v>401</v>
      </c>
      <c r="C22" s="274"/>
      <c r="D22" s="274"/>
      <c r="E22" s="275"/>
      <c r="F22" s="163" t="s">
        <v>326</v>
      </c>
      <c r="G22" s="65">
        <v>5.2</v>
      </c>
      <c r="H22" s="49" t="s">
        <v>61</v>
      </c>
      <c r="I22" s="50"/>
      <c r="J22" s="50"/>
      <c r="K22" s="50"/>
      <c r="L22" s="50"/>
      <c r="M22" s="50"/>
      <c r="N22" s="50"/>
      <c r="O22" s="50"/>
      <c r="P22" s="51" t="str">
        <f>IF(SUM(I22:O22)&gt;0,SUM(I22:O22),"")</f>
        <v/>
      </c>
      <c r="Q22" s="52" t="str">
        <f t="shared" ref="Q22:Q30" si="4">IF(P22="","",PRODUCT(P22,G22))</f>
        <v/>
      </c>
    </row>
    <row r="23" spans="1:17" ht="15" customHeight="1" x14ac:dyDescent="0.25">
      <c r="A23" s="46"/>
      <c r="B23" s="273" t="s">
        <v>402</v>
      </c>
      <c r="C23" s="274"/>
      <c r="D23" s="274"/>
      <c r="E23" s="275"/>
      <c r="F23" s="163" t="s">
        <v>326</v>
      </c>
      <c r="G23" s="65">
        <v>5.4</v>
      </c>
      <c r="H23" s="49" t="s">
        <v>61</v>
      </c>
      <c r="I23" s="50"/>
      <c r="J23" s="50"/>
      <c r="K23" s="50"/>
      <c r="L23" s="50"/>
      <c r="M23" s="50"/>
      <c r="N23" s="50"/>
      <c r="O23" s="50"/>
      <c r="P23" s="51" t="str">
        <f t="shared" ref="P23:P30" si="5">IF(SUM(I23:O23)&gt;0,SUM(I23:O23),"")</f>
        <v/>
      </c>
      <c r="Q23" s="52" t="str">
        <f t="shared" si="4"/>
        <v/>
      </c>
    </row>
    <row r="24" spans="1:17" ht="15" customHeight="1" x14ac:dyDescent="0.25">
      <c r="A24" s="46"/>
      <c r="B24" s="273" t="s">
        <v>403</v>
      </c>
      <c r="C24" s="274"/>
      <c r="D24" s="274"/>
      <c r="E24" s="275"/>
      <c r="F24" s="49" t="s">
        <v>324</v>
      </c>
      <c r="G24" s="65">
        <v>10.95</v>
      </c>
      <c r="H24" s="49" t="s">
        <v>61</v>
      </c>
      <c r="I24" s="50"/>
      <c r="J24" s="50"/>
      <c r="K24" s="50"/>
      <c r="L24" s="50"/>
      <c r="M24" s="50"/>
      <c r="N24" s="50"/>
      <c r="O24" s="50"/>
      <c r="P24" s="51" t="str">
        <f t="shared" si="5"/>
        <v/>
      </c>
      <c r="Q24" s="52" t="str">
        <f t="shared" si="4"/>
        <v/>
      </c>
    </row>
    <row r="25" spans="1:17" x14ac:dyDescent="0.25">
      <c r="A25" s="46"/>
      <c r="B25" s="273" t="s">
        <v>404</v>
      </c>
      <c r="C25" s="274"/>
      <c r="D25" s="274"/>
      <c r="E25" s="275"/>
      <c r="F25" s="163" t="s">
        <v>327</v>
      </c>
      <c r="G25" s="65">
        <v>1.35</v>
      </c>
      <c r="H25" s="49" t="s">
        <v>61</v>
      </c>
      <c r="I25" s="50"/>
      <c r="J25" s="50"/>
      <c r="K25" s="50"/>
      <c r="L25" s="50"/>
      <c r="M25" s="50"/>
      <c r="N25" s="50"/>
      <c r="O25" s="50"/>
      <c r="P25" s="51" t="str">
        <f t="shared" si="5"/>
        <v/>
      </c>
      <c r="Q25" s="52" t="str">
        <f t="shared" si="4"/>
        <v/>
      </c>
    </row>
    <row r="26" spans="1:17" ht="15" customHeight="1" x14ac:dyDescent="0.25">
      <c r="A26" s="46"/>
      <c r="B26" s="273" t="s">
        <v>580</v>
      </c>
      <c r="C26" s="274"/>
      <c r="D26" s="274"/>
      <c r="E26" s="275"/>
      <c r="F26" s="163" t="s">
        <v>326</v>
      </c>
      <c r="G26" s="65">
        <v>5.5</v>
      </c>
      <c r="H26" s="49" t="s">
        <v>61</v>
      </c>
      <c r="I26" s="50"/>
      <c r="J26" s="50"/>
      <c r="K26" s="50"/>
      <c r="L26" s="50"/>
      <c r="M26" s="50"/>
      <c r="N26" s="50"/>
      <c r="O26" s="50"/>
      <c r="P26" s="51" t="str">
        <f t="shared" si="5"/>
        <v/>
      </c>
      <c r="Q26" s="52" t="str">
        <f t="shared" si="4"/>
        <v/>
      </c>
    </row>
    <row r="27" spans="1:17" ht="15" customHeight="1" x14ac:dyDescent="0.25">
      <c r="A27" s="46"/>
      <c r="B27" s="273" t="s">
        <v>405</v>
      </c>
      <c r="C27" s="274"/>
      <c r="D27" s="274"/>
      <c r="E27" s="275"/>
      <c r="F27" s="163" t="s">
        <v>327</v>
      </c>
      <c r="G27" s="65">
        <v>1.45</v>
      </c>
      <c r="H27" s="49" t="s">
        <v>61</v>
      </c>
      <c r="I27" s="50"/>
      <c r="J27" s="50"/>
      <c r="K27" s="50"/>
      <c r="L27" s="50"/>
      <c r="M27" s="50"/>
      <c r="N27" s="50"/>
      <c r="O27" s="50"/>
      <c r="P27" s="51" t="str">
        <f t="shared" si="5"/>
        <v/>
      </c>
      <c r="Q27" s="52" t="str">
        <f t="shared" si="4"/>
        <v/>
      </c>
    </row>
    <row r="28" spans="1:17" ht="15" customHeight="1" x14ac:dyDescent="0.25">
      <c r="A28" s="46"/>
      <c r="B28" s="47" t="s">
        <v>406</v>
      </c>
      <c r="C28" s="48"/>
      <c r="D28" s="48"/>
      <c r="E28" s="48"/>
      <c r="F28" s="49" t="s">
        <v>325</v>
      </c>
      <c r="G28" s="65">
        <v>1.2</v>
      </c>
      <c r="H28" s="49" t="s">
        <v>61</v>
      </c>
      <c r="I28" s="50"/>
      <c r="J28" s="50"/>
      <c r="K28" s="50"/>
      <c r="L28" s="50"/>
      <c r="M28" s="50"/>
      <c r="N28" s="50"/>
      <c r="O28" s="50"/>
      <c r="P28" s="51" t="str">
        <f t="shared" si="5"/>
        <v/>
      </c>
      <c r="Q28" s="52" t="str">
        <f t="shared" si="4"/>
        <v/>
      </c>
    </row>
    <row r="29" spans="1:17" ht="15" customHeight="1" x14ac:dyDescent="0.25">
      <c r="A29" s="46"/>
      <c r="B29" s="273" t="s">
        <v>407</v>
      </c>
      <c r="C29" s="274"/>
      <c r="D29" s="274"/>
      <c r="E29" s="275"/>
      <c r="F29" s="49" t="s">
        <v>327</v>
      </c>
      <c r="G29" s="65">
        <v>0.95</v>
      </c>
      <c r="H29" s="49" t="s">
        <v>61</v>
      </c>
      <c r="I29" s="50"/>
      <c r="J29" s="50"/>
      <c r="K29" s="50"/>
      <c r="L29" s="50"/>
      <c r="M29" s="50"/>
      <c r="N29" s="50"/>
      <c r="O29" s="50"/>
      <c r="P29" s="51" t="str">
        <f t="shared" si="5"/>
        <v/>
      </c>
      <c r="Q29" s="52" t="str">
        <f t="shared" si="4"/>
        <v/>
      </c>
    </row>
    <row r="30" spans="1:17" ht="15" customHeight="1" x14ac:dyDescent="0.25">
      <c r="A30" s="46"/>
      <c r="B30" s="47" t="s">
        <v>408</v>
      </c>
      <c r="C30" s="48"/>
      <c r="D30" s="48"/>
      <c r="E30" s="48"/>
      <c r="F30" s="49" t="s">
        <v>327</v>
      </c>
      <c r="G30" s="65">
        <v>1.45</v>
      </c>
      <c r="H30" s="49" t="s">
        <v>61</v>
      </c>
      <c r="I30" s="50"/>
      <c r="J30" s="50"/>
      <c r="K30" s="50"/>
      <c r="L30" s="50"/>
      <c r="M30" s="50"/>
      <c r="N30" s="50"/>
      <c r="O30" s="50"/>
      <c r="P30" s="51" t="str">
        <f t="shared" si="5"/>
        <v/>
      </c>
      <c r="Q30" s="52" t="str">
        <f t="shared" si="4"/>
        <v/>
      </c>
    </row>
    <row r="31" spans="1:17" ht="15" customHeight="1" x14ac:dyDescent="0.25">
      <c r="A31" s="280" t="s">
        <v>60</v>
      </c>
      <c r="B31" s="281"/>
      <c r="C31" s="281"/>
      <c r="D31" s="281"/>
      <c r="E31" s="281"/>
      <c r="F31" s="281"/>
      <c r="G31" s="281"/>
      <c r="H31" s="282"/>
      <c r="I31" s="45" t="s">
        <v>233</v>
      </c>
      <c r="J31" s="45" t="s">
        <v>233</v>
      </c>
      <c r="K31" s="45" t="s">
        <v>233</v>
      </c>
      <c r="L31" s="45" t="s">
        <v>233</v>
      </c>
      <c r="M31" s="45" t="s">
        <v>233</v>
      </c>
      <c r="N31" s="45" t="s">
        <v>233</v>
      </c>
      <c r="O31" s="45" t="s">
        <v>233</v>
      </c>
      <c r="P31" s="125" t="str">
        <f>IF(SUM(P32:P39)&gt;0,SUM(P32:P39),"")</f>
        <v/>
      </c>
      <c r="Q31" s="60" t="str">
        <f>IF(SUM(Q32:Q39)&gt;0,SUM(Q32:Q39),"")</f>
        <v/>
      </c>
    </row>
    <row r="32" spans="1:17" ht="15" customHeight="1" x14ac:dyDescent="0.25">
      <c r="A32" s="46"/>
      <c r="B32" s="47" t="s">
        <v>398</v>
      </c>
      <c r="C32" s="48"/>
      <c r="D32" s="48"/>
      <c r="E32" s="48"/>
      <c r="F32" s="49" t="s">
        <v>328</v>
      </c>
      <c r="G32" s="65">
        <v>11.9</v>
      </c>
      <c r="H32" s="49" t="s">
        <v>62</v>
      </c>
      <c r="I32" s="50"/>
      <c r="J32" s="50"/>
      <c r="K32" s="50"/>
      <c r="L32" s="50"/>
      <c r="M32" s="50"/>
      <c r="N32" s="50"/>
      <c r="O32" s="50"/>
      <c r="P32" s="51" t="str">
        <f>IF(SUM(I32:O32)&gt;0,SUM(I32:O32),"")</f>
        <v/>
      </c>
      <c r="Q32" s="52" t="str">
        <f t="shared" ref="Q32:Q39" si="6">IF(P32="","",PRODUCT(P32,G32))</f>
        <v/>
      </c>
    </row>
    <row r="33" spans="1:17" x14ac:dyDescent="0.25">
      <c r="A33" s="46"/>
      <c r="B33" s="273" t="s">
        <v>399</v>
      </c>
      <c r="C33" s="274"/>
      <c r="D33" s="274"/>
      <c r="E33" s="275"/>
      <c r="F33" s="49" t="s">
        <v>326</v>
      </c>
      <c r="G33" s="65">
        <v>1.2</v>
      </c>
      <c r="H33" s="49" t="s">
        <v>61</v>
      </c>
      <c r="I33" s="50"/>
      <c r="J33" s="50"/>
      <c r="K33" s="50"/>
      <c r="L33" s="50"/>
      <c r="M33" s="50"/>
      <c r="N33" s="50"/>
      <c r="O33" s="50"/>
      <c r="P33" s="51" t="str">
        <f t="shared" ref="P33:P39" si="7">IF(SUM(I33:O33)&gt;0,SUM(I33:O33),"")</f>
        <v/>
      </c>
      <c r="Q33" s="52" t="str">
        <f t="shared" si="6"/>
        <v/>
      </c>
    </row>
    <row r="34" spans="1:17" x14ac:dyDescent="0.25">
      <c r="A34" s="46"/>
      <c r="B34" s="273" t="s">
        <v>400</v>
      </c>
      <c r="C34" s="274"/>
      <c r="D34" s="274"/>
      <c r="E34" s="275"/>
      <c r="F34" s="49" t="s">
        <v>326</v>
      </c>
      <c r="G34" s="65">
        <v>1.2</v>
      </c>
      <c r="H34" s="49" t="s">
        <v>61</v>
      </c>
      <c r="I34" s="50"/>
      <c r="J34" s="50"/>
      <c r="K34" s="50"/>
      <c r="L34" s="50"/>
      <c r="M34" s="50"/>
      <c r="N34" s="50"/>
      <c r="O34" s="50"/>
      <c r="P34" s="51" t="str">
        <f t="shared" si="7"/>
        <v/>
      </c>
      <c r="Q34" s="52" t="str">
        <f t="shared" si="6"/>
        <v/>
      </c>
    </row>
    <row r="35" spans="1:17" x14ac:dyDescent="0.25">
      <c r="A35" s="46"/>
      <c r="B35" s="273" t="s">
        <v>409</v>
      </c>
      <c r="C35" s="274"/>
      <c r="D35" s="274"/>
      <c r="E35" s="275"/>
      <c r="F35" s="49" t="s">
        <v>326</v>
      </c>
      <c r="G35" s="65">
        <v>1.2</v>
      </c>
      <c r="H35" s="49" t="s">
        <v>61</v>
      </c>
      <c r="I35" s="50"/>
      <c r="J35" s="50"/>
      <c r="K35" s="50"/>
      <c r="L35" s="50"/>
      <c r="M35" s="50"/>
      <c r="N35" s="50"/>
      <c r="O35" s="50"/>
      <c r="P35" s="51" t="str">
        <f t="shared" si="7"/>
        <v/>
      </c>
      <c r="Q35" s="52" t="str">
        <f t="shared" si="6"/>
        <v/>
      </c>
    </row>
    <row r="36" spans="1:17" x14ac:dyDescent="0.25">
      <c r="A36" s="46"/>
      <c r="B36" s="273" t="s">
        <v>410</v>
      </c>
      <c r="C36" s="274"/>
      <c r="D36" s="274"/>
      <c r="E36" s="275"/>
      <c r="F36" s="49" t="s">
        <v>324</v>
      </c>
      <c r="G36" s="65">
        <v>16.5</v>
      </c>
      <c r="H36" s="49" t="s">
        <v>62</v>
      </c>
      <c r="I36" s="50"/>
      <c r="J36" s="50"/>
      <c r="K36" s="50"/>
      <c r="L36" s="50"/>
      <c r="M36" s="50"/>
      <c r="N36" s="50"/>
      <c r="O36" s="50"/>
      <c r="P36" s="51" t="str">
        <f t="shared" si="7"/>
        <v/>
      </c>
      <c r="Q36" s="52" t="str">
        <f t="shared" si="6"/>
        <v/>
      </c>
    </row>
    <row r="37" spans="1:17" x14ac:dyDescent="0.25">
      <c r="A37" s="46"/>
      <c r="B37" s="273" t="s">
        <v>411</v>
      </c>
      <c r="C37" s="274"/>
      <c r="D37" s="274"/>
      <c r="E37" s="275"/>
      <c r="F37" s="49" t="s">
        <v>326</v>
      </c>
      <c r="G37" s="65">
        <v>0.95</v>
      </c>
      <c r="H37" s="49" t="s">
        <v>61</v>
      </c>
      <c r="I37" s="50"/>
      <c r="J37" s="50"/>
      <c r="K37" s="50"/>
      <c r="L37" s="50"/>
      <c r="M37" s="50"/>
      <c r="N37" s="50"/>
      <c r="O37" s="50"/>
      <c r="P37" s="51" t="str">
        <f t="shared" si="7"/>
        <v/>
      </c>
      <c r="Q37" s="52" t="str">
        <f t="shared" si="6"/>
        <v/>
      </c>
    </row>
    <row r="38" spans="1:17" x14ac:dyDescent="0.25">
      <c r="A38" s="46"/>
      <c r="B38" s="47" t="s">
        <v>412</v>
      </c>
      <c r="C38" s="48"/>
      <c r="D38" s="48"/>
      <c r="E38" s="48"/>
      <c r="F38" s="49" t="s">
        <v>326</v>
      </c>
      <c r="G38" s="65">
        <v>1.35</v>
      </c>
      <c r="H38" s="49" t="s">
        <v>61</v>
      </c>
      <c r="I38" s="50"/>
      <c r="J38" s="50"/>
      <c r="K38" s="50"/>
      <c r="L38" s="50"/>
      <c r="M38" s="50"/>
      <c r="N38" s="50"/>
      <c r="O38" s="50"/>
      <c r="P38" s="51" t="str">
        <f t="shared" si="7"/>
        <v/>
      </c>
      <c r="Q38" s="52" t="str">
        <f t="shared" si="6"/>
        <v/>
      </c>
    </row>
    <row r="39" spans="1:17" x14ac:dyDescent="0.25">
      <c r="A39" s="46"/>
      <c r="B39" s="47" t="s">
        <v>413</v>
      </c>
      <c r="C39" s="48"/>
      <c r="D39" s="48"/>
      <c r="E39" s="48"/>
      <c r="F39" s="49" t="s">
        <v>326</v>
      </c>
      <c r="G39" s="65">
        <v>1.75</v>
      </c>
      <c r="H39" s="49" t="s">
        <v>61</v>
      </c>
      <c r="I39" s="50"/>
      <c r="J39" s="50"/>
      <c r="K39" s="50"/>
      <c r="L39" s="50"/>
      <c r="M39" s="50"/>
      <c r="N39" s="50"/>
      <c r="O39" s="50"/>
      <c r="P39" s="51" t="str">
        <f t="shared" si="7"/>
        <v/>
      </c>
      <c r="Q39" s="52" t="str">
        <f t="shared" si="6"/>
        <v/>
      </c>
    </row>
    <row r="40" spans="1:17" ht="14.25" customHeight="1" x14ac:dyDescent="0.25">
      <c r="A40" s="280" t="s">
        <v>250</v>
      </c>
      <c r="B40" s="281"/>
      <c r="C40" s="281"/>
      <c r="D40" s="281"/>
      <c r="E40" s="281"/>
      <c r="F40" s="281"/>
      <c r="G40" s="281"/>
      <c r="H40" s="282"/>
      <c r="I40" s="45" t="s">
        <v>233</v>
      </c>
      <c r="J40" s="45" t="s">
        <v>233</v>
      </c>
      <c r="K40" s="45" t="s">
        <v>233</v>
      </c>
      <c r="L40" s="45" t="s">
        <v>233</v>
      </c>
      <c r="M40" s="45" t="s">
        <v>233</v>
      </c>
      <c r="N40" s="45" t="s">
        <v>233</v>
      </c>
      <c r="O40" s="45" t="s">
        <v>233</v>
      </c>
      <c r="P40" s="62" t="str">
        <f>IF(SUM(P41:P42)&gt;0,SUM(P41:P42),"")</f>
        <v/>
      </c>
      <c r="Q40" s="127" t="str">
        <f>IF(SUM(Q41:Q43)&gt;0,SUM(Q42:Q43),"")</f>
        <v/>
      </c>
    </row>
    <row r="41" spans="1:17" ht="15" customHeight="1" x14ac:dyDescent="0.25">
      <c r="A41" s="46"/>
      <c r="B41" s="47" t="s">
        <v>415</v>
      </c>
      <c r="C41" s="48"/>
      <c r="D41" s="48"/>
      <c r="E41" s="48"/>
      <c r="F41" s="49" t="s">
        <v>324</v>
      </c>
      <c r="G41" s="65">
        <v>25.9</v>
      </c>
      <c r="H41" s="49" t="s">
        <v>323</v>
      </c>
      <c r="I41" s="50"/>
      <c r="J41" s="50"/>
      <c r="K41" s="50"/>
      <c r="L41" s="50"/>
      <c r="M41" s="50"/>
      <c r="N41" s="50"/>
      <c r="O41" s="50"/>
      <c r="P41" s="51" t="str">
        <f>IF(SUM(I41:O41)&gt;0,SUM(I41:O41),"")</f>
        <v/>
      </c>
      <c r="Q41" s="52" t="str">
        <f>IF(P41="","",PRODUCT(P41,G41))</f>
        <v/>
      </c>
    </row>
    <row r="42" spans="1:17" x14ac:dyDescent="0.25">
      <c r="A42" s="46"/>
      <c r="B42" s="47" t="s">
        <v>416</v>
      </c>
      <c r="C42" s="48"/>
      <c r="D42" s="48"/>
      <c r="E42" s="48"/>
      <c r="F42" s="49" t="s">
        <v>324</v>
      </c>
      <c r="G42" s="65">
        <v>27.9</v>
      </c>
      <c r="H42" s="49" t="s">
        <v>323</v>
      </c>
      <c r="I42" s="50"/>
      <c r="J42" s="50"/>
      <c r="K42" s="50"/>
      <c r="L42" s="50"/>
      <c r="M42" s="50"/>
      <c r="N42" s="50"/>
      <c r="O42" s="50"/>
      <c r="P42" s="51" t="str">
        <f>IF(SUM(I42:O42)&gt;0,SUM(I42:O42),"")</f>
        <v/>
      </c>
      <c r="Q42" s="52" t="str">
        <f>IF(P42="","",PRODUCT(P42,G42))</f>
        <v/>
      </c>
    </row>
    <row r="43" spans="1:17" x14ac:dyDescent="0.25">
      <c r="A43" s="46"/>
      <c r="B43" s="47" t="s">
        <v>417</v>
      </c>
      <c r="C43" s="48"/>
      <c r="D43" s="48"/>
      <c r="E43" s="48"/>
      <c r="F43" s="49" t="s">
        <v>324</v>
      </c>
      <c r="G43" s="65">
        <v>27.9</v>
      </c>
      <c r="H43" s="49" t="s">
        <v>323</v>
      </c>
      <c r="I43" s="50"/>
      <c r="J43" s="50"/>
      <c r="K43" s="50"/>
      <c r="L43" s="50"/>
      <c r="M43" s="50"/>
      <c r="N43" s="50"/>
      <c r="O43" s="50"/>
      <c r="P43" s="51" t="str">
        <f>IF(SUM(I43:O43)&gt;0,SUM(I43:O43),"")</f>
        <v/>
      </c>
      <c r="Q43" s="52" t="str">
        <f>IF(P43="","",PRODUCT(P43,G43))</f>
        <v/>
      </c>
    </row>
    <row r="44" spans="1:17" ht="14.25" customHeight="1" x14ac:dyDescent="0.25">
      <c r="A44" s="280" t="s">
        <v>251</v>
      </c>
      <c r="B44" s="281"/>
      <c r="C44" s="281"/>
      <c r="D44" s="281"/>
      <c r="E44" s="281"/>
      <c r="F44" s="281"/>
      <c r="G44" s="281"/>
      <c r="H44" s="282"/>
      <c r="I44" s="45" t="s">
        <v>233</v>
      </c>
      <c r="J44" s="45" t="s">
        <v>233</v>
      </c>
      <c r="K44" s="45" t="s">
        <v>233</v>
      </c>
      <c r="L44" s="45" t="s">
        <v>233</v>
      </c>
      <c r="M44" s="45" t="s">
        <v>233</v>
      </c>
      <c r="N44" s="45" t="s">
        <v>233</v>
      </c>
      <c r="O44" s="45" t="s">
        <v>233</v>
      </c>
      <c r="P44" s="62" t="str">
        <f>IF(SUM(P45:P47)&gt;0,SUM(P45:P47),"")</f>
        <v/>
      </c>
      <c r="Q44" s="127" t="str">
        <f>IF(SUM(Q45:Q47)&gt;0,SUM(Q45:Q47),"")</f>
        <v/>
      </c>
    </row>
    <row r="45" spans="1:17" ht="15" customHeight="1" x14ac:dyDescent="0.25">
      <c r="A45" s="46"/>
      <c r="B45" s="273" t="s">
        <v>418</v>
      </c>
      <c r="C45" s="274"/>
      <c r="D45" s="274"/>
      <c r="E45" s="275"/>
      <c r="F45" s="49" t="s">
        <v>324</v>
      </c>
      <c r="G45" s="65">
        <v>21.9</v>
      </c>
      <c r="H45" s="49" t="s">
        <v>323</v>
      </c>
      <c r="I45" s="50"/>
      <c r="J45" s="50"/>
      <c r="K45" s="50"/>
      <c r="L45" s="50"/>
      <c r="M45" s="50"/>
      <c r="N45" s="50"/>
      <c r="O45" s="50"/>
      <c r="P45" s="51" t="str">
        <f>IF(SUM(I45:O45)&gt;0,SUM(I45:O45),"")</f>
        <v/>
      </c>
      <c r="Q45" s="52" t="str">
        <f>IF(P45="","",PRODUCT(P45,G45))</f>
        <v/>
      </c>
    </row>
    <row r="46" spans="1:17" x14ac:dyDescent="0.25">
      <c r="A46" s="46"/>
      <c r="B46" s="273" t="s">
        <v>419</v>
      </c>
      <c r="C46" s="274"/>
      <c r="D46" s="274"/>
      <c r="E46" s="275"/>
      <c r="F46" s="49" t="s">
        <v>324</v>
      </c>
      <c r="G46" s="65">
        <v>21.9</v>
      </c>
      <c r="H46" s="49" t="s">
        <v>61</v>
      </c>
      <c r="I46" s="50"/>
      <c r="J46" s="50"/>
      <c r="K46" s="50"/>
      <c r="L46" s="50"/>
      <c r="M46" s="50"/>
      <c r="N46" s="50"/>
      <c r="O46" s="50"/>
      <c r="P46" s="51" t="str">
        <f>IF(SUM(I46:O46)&gt;0,SUM(I46:O46),"")</f>
        <v/>
      </c>
      <c r="Q46" s="52" t="str">
        <f>IF(P46="","",PRODUCT(P46,G46))</f>
        <v/>
      </c>
    </row>
    <row r="47" spans="1:17" x14ac:dyDescent="0.25">
      <c r="A47" s="46"/>
      <c r="B47" s="273" t="s">
        <v>414</v>
      </c>
      <c r="C47" s="274"/>
      <c r="D47" s="274"/>
      <c r="E47" s="275"/>
      <c r="F47" s="49" t="s">
        <v>327</v>
      </c>
      <c r="G47" s="65">
        <v>3.8</v>
      </c>
      <c r="H47" s="49" t="s">
        <v>61</v>
      </c>
      <c r="I47" s="50"/>
      <c r="J47" s="50"/>
      <c r="K47" s="50"/>
      <c r="L47" s="50"/>
      <c r="M47" s="50"/>
      <c r="N47" s="50"/>
      <c r="O47" s="50"/>
      <c r="P47" s="51" t="str">
        <f>IF(SUM(I47:O47)&gt;0,SUM(I47:O47),"")</f>
        <v/>
      </c>
      <c r="Q47" s="52" t="str">
        <f>IF(P47="","",PRODUCT(P47,G47))</f>
        <v/>
      </c>
    </row>
    <row r="48" spans="1:17" ht="15" customHeight="1" x14ac:dyDescent="0.25">
      <c r="A48" s="280" t="s">
        <v>648</v>
      </c>
      <c r="B48" s="281"/>
      <c r="C48" s="281"/>
      <c r="D48" s="281"/>
      <c r="E48" s="281"/>
      <c r="F48" s="281"/>
      <c r="G48" s="281"/>
      <c r="H48" s="282"/>
      <c r="I48" s="45" t="s">
        <v>233</v>
      </c>
      <c r="J48" s="45" t="s">
        <v>233</v>
      </c>
      <c r="K48" s="45" t="s">
        <v>233</v>
      </c>
      <c r="L48" s="45" t="s">
        <v>233</v>
      </c>
      <c r="M48" s="45" t="s">
        <v>233</v>
      </c>
      <c r="N48" s="45" t="s">
        <v>233</v>
      </c>
      <c r="O48" s="45" t="s">
        <v>233</v>
      </c>
      <c r="P48" s="62" t="str">
        <f>IF(SUM(P49:P51)&gt;0,SUM(P49:P51),"")</f>
        <v/>
      </c>
      <c r="Q48" s="127" t="str">
        <f>IF(SUM(Q49:Q52)&gt;0,SUM(Q49:Q52),"")</f>
        <v/>
      </c>
    </row>
    <row r="49" spans="1:17" ht="28.5" customHeight="1" x14ac:dyDescent="0.25">
      <c r="A49" s="46"/>
      <c r="B49" s="270" t="s">
        <v>644</v>
      </c>
      <c r="C49" s="274"/>
      <c r="D49" s="274"/>
      <c r="E49" s="275"/>
      <c r="F49" s="49">
        <v>18</v>
      </c>
      <c r="G49" s="65">
        <v>12.9</v>
      </c>
      <c r="H49" s="49" t="s">
        <v>643</v>
      </c>
      <c r="I49" s="50"/>
      <c r="J49" s="50"/>
      <c r="K49" s="50"/>
      <c r="L49" s="50"/>
      <c r="M49" s="50"/>
      <c r="N49" s="50"/>
      <c r="O49" s="50"/>
      <c r="P49" s="51" t="str">
        <f>IF(SUM(I49:O49)&gt;0,SUM(I49:O49),"")</f>
        <v/>
      </c>
      <c r="Q49" s="52" t="str">
        <f t="shared" ref="Q49:Q66" si="8">IF(P49="","",PRODUCT(P49,G49))</f>
        <v/>
      </c>
    </row>
    <row r="50" spans="1:17" ht="28.5" customHeight="1" x14ac:dyDescent="0.25">
      <c r="A50" s="46"/>
      <c r="B50" s="270" t="s">
        <v>645</v>
      </c>
      <c r="C50" s="274"/>
      <c r="D50" s="274"/>
      <c r="E50" s="275"/>
      <c r="F50" s="49">
        <v>18</v>
      </c>
      <c r="G50" s="65">
        <v>12.9</v>
      </c>
      <c r="H50" s="49" t="s">
        <v>643</v>
      </c>
      <c r="I50" s="50"/>
      <c r="J50" s="50"/>
      <c r="K50" s="50"/>
      <c r="L50" s="50"/>
      <c r="M50" s="50"/>
      <c r="N50" s="50"/>
      <c r="O50" s="50"/>
      <c r="P50" s="51" t="str">
        <f t="shared" ref="P50:P66" si="9">IF(SUM(I50:O50)&gt;0,SUM(I50:O50),"")</f>
        <v/>
      </c>
      <c r="Q50" s="52" t="str">
        <f t="shared" si="8"/>
        <v/>
      </c>
    </row>
    <row r="51" spans="1:17" ht="28.5" customHeight="1" x14ac:dyDescent="0.25">
      <c r="A51" s="46"/>
      <c r="B51" s="270" t="s">
        <v>646</v>
      </c>
      <c r="C51" s="274"/>
      <c r="D51" s="274"/>
      <c r="E51" s="275"/>
      <c r="F51" s="49">
        <v>18</v>
      </c>
      <c r="G51" s="65">
        <v>12.9</v>
      </c>
      <c r="H51" s="49" t="s">
        <v>643</v>
      </c>
      <c r="I51" s="50"/>
      <c r="J51" s="50"/>
      <c r="K51" s="50"/>
      <c r="L51" s="50"/>
      <c r="M51" s="50"/>
      <c r="N51" s="50"/>
      <c r="O51" s="50"/>
      <c r="P51" s="51" t="str">
        <f t="shared" si="9"/>
        <v/>
      </c>
      <c r="Q51" s="52" t="str">
        <f t="shared" si="8"/>
        <v/>
      </c>
    </row>
    <row r="52" spans="1:17" ht="28.5" customHeight="1" x14ac:dyDescent="0.25">
      <c r="A52" s="46"/>
      <c r="B52" s="264" t="s">
        <v>647</v>
      </c>
      <c r="C52" s="287"/>
      <c r="D52" s="287"/>
      <c r="E52" s="288"/>
      <c r="F52" s="49">
        <v>18</v>
      </c>
      <c r="G52" s="65">
        <v>12.9</v>
      </c>
      <c r="H52" s="49" t="s">
        <v>643</v>
      </c>
      <c r="I52" s="50"/>
      <c r="J52" s="50"/>
      <c r="K52" s="50"/>
      <c r="L52" s="50"/>
      <c r="M52" s="50"/>
      <c r="N52" s="50"/>
      <c r="O52" s="50"/>
      <c r="P52" s="51" t="str">
        <f t="shared" si="9"/>
        <v/>
      </c>
      <c r="Q52" s="52" t="str">
        <f t="shared" si="8"/>
        <v/>
      </c>
    </row>
    <row r="53" spans="1:17" ht="15" customHeight="1" x14ac:dyDescent="0.25">
      <c r="A53" s="280" t="s">
        <v>635</v>
      </c>
      <c r="B53" s="281"/>
      <c r="C53" s="281"/>
      <c r="D53" s="281"/>
      <c r="E53" s="281"/>
      <c r="F53" s="281"/>
      <c r="G53" s="281"/>
      <c r="H53" s="282"/>
      <c r="I53" s="45" t="s">
        <v>233</v>
      </c>
      <c r="J53" s="45" t="s">
        <v>233</v>
      </c>
      <c r="K53" s="45" t="s">
        <v>233</v>
      </c>
      <c r="L53" s="45" t="s">
        <v>233</v>
      </c>
      <c r="M53" s="45" t="s">
        <v>233</v>
      </c>
      <c r="N53" s="45" t="s">
        <v>233</v>
      </c>
      <c r="O53" s="45" t="s">
        <v>233</v>
      </c>
      <c r="P53" s="62" t="str">
        <f>IF(SUM(P54:P56)&gt;0,SUM(P54:P56),"")</f>
        <v/>
      </c>
      <c r="Q53" s="127" t="str">
        <f>IF(SUM(Q54:Q66)&gt;0,SUM(Q54:Q66),"")</f>
        <v/>
      </c>
    </row>
    <row r="54" spans="1:17" ht="15" customHeight="1" x14ac:dyDescent="0.25">
      <c r="A54" s="46"/>
      <c r="B54" s="273" t="s">
        <v>320</v>
      </c>
      <c r="C54" s="274"/>
      <c r="D54" s="274"/>
      <c r="E54" s="275"/>
      <c r="F54" s="49" t="s">
        <v>327</v>
      </c>
      <c r="G54" s="65">
        <v>3.9</v>
      </c>
      <c r="H54" s="49" t="s">
        <v>63</v>
      </c>
      <c r="I54" s="50"/>
      <c r="J54" s="50"/>
      <c r="K54" s="50"/>
      <c r="L54" s="50"/>
      <c r="M54" s="50"/>
      <c r="N54" s="50"/>
      <c r="O54" s="50"/>
      <c r="P54" s="51" t="str">
        <f>IF(SUM(I54:O54)&gt;0,SUM(I54:O54),"")</f>
        <v/>
      </c>
      <c r="Q54" s="52" t="str">
        <f t="shared" ref="Q54:Q57" si="10">IF(P54="","",PRODUCT(P54,G54))</f>
        <v/>
      </c>
    </row>
    <row r="55" spans="1:17" x14ac:dyDescent="0.25">
      <c r="A55" s="46"/>
      <c r="B55" s="273" t="s">
        <v>420</v>
      </c>
      <c r="C55" s="274"/>
      <c r="D55" s="274"/>
      <c r="E55" s="275"/>
      <c r="F55" s="49" t="s">
        <v>329</v>
      </c>
      <c r="G55" s="65">
        <v>15.5</v>
      </c>
      <c r="H55" s="49" t="s">
        <v>323</v>
      </c>
      <c r="I55" s="50"/>
      <c r="J55" s="50"/>
      <c r="K55" s="50"/>
      <c r="L55" s="50"/>
      <c r="M55" s="50"/>
      <c r="N55" s="50"/>
      <c r="O55" s="50"/>
      <c r="P55" s="51" t="str">
        <f t="shared" ref="P55:P57" si="11">IF(SUM(I55:O55)&gt;0,SUM(I55:O55),"")</f>
        <v/>
      </c>
      <c r="Q55" s="52" t="str">
        <f t="shared" si="10"/>
        <v/>
      </c>
    </row>
    <row r="56" spans="1:17" x14ac:dyDescent="0.25">
      <c r="A56" s="46"/>
      <c r="B56" s="273" t="s">
        <v>421</v>
      </c>
      <c r="C56" s="274"/>
      <c r="D56" s="274"/>
      <c r="E56" s="275"/>
      <c r="F56" s="163" t="s">
        <v>327</v>
      </c>
      <c r="G56" s="65">
        <v>4.2</v>
      </c>
      <c r="H56" s="49" t="s">
        <v>63</v>
      </c>
      <c r="I56" s="50"/>
      <c r="J56" s="50"/>
      <c r="K56" s="50"/>
      <c r="L56" s="50"/>
      <c r="M56" s="50"/>
      <c r="N56" s="50"/>
      <c r="O56" s="50"/>
      <c r="P56" s="51" t="str">
        <f t="shared" si="11"/>
        <v/>
      </c>
      <c r="Q56" s="52" t="str">
        <f t="shared" si="10"/>
        <v/>
      </c>
    </row>
    <row r="57" spans="1:17" ht="15" customHeight="1" x14ac:dyDescent="0.25">
      <c r="A57" s="46"/>
      <c r="B57" s="47" t="s">
        <v>321</v>
      </c>
      <c r="C57" s="48"/>
      <c r="D57" s="48"/>
      <c r="E57" s="48"/>
      <c r="F57" s="49" t="s">
        <v>329</v>
      </c>
      <c r="G57" s="65">
        <v>16.8</v>
      </c>
      <c r="H57" s="49" t="s">
        <v>323</v>
      </c>
      <c r="I57" s="50"/>
      <c r="J57" s="50"/>
      <c r="K57" s="50"/>
      <c r="L57" s="50"/>
      <c r="M57" s="50"/>
      <c r="N57" s="50"/>
      <c r="O57" s="50"/>
      <c r="P57" s="51" t="str">
        <f t="shared" si="11"/>
        <v/>
      </c>
      <c r="Q57" s="52" t="str">
        <f t="shared" si="10"/>
        <v/>
      </c>
    </row>
    <row r="58" spans="1:17" x14ac:dyDescent="0.25">
      <c r="A58" s="46"/>
      <c r="B58" s="334" t="s">
        <v>422</v>
      </c>
      <c r="C58" s="335"/>
      <c r="D58" s="335"/>
      <c r="E58" s="336"/>
      <c r="F58" s="49" t="s">
        <v>327</v>
      </c>
      <c r="G58" s="65">
        <v>4.9000000000000004</v>
      </c>
      <c r="H58" s="49" t="s">
        <v>63</v>
      </c>
      <c r="I58" s="50"/>
      <c r="J58" s="50"/>
      <c r="K58" s="50"/>
      <c r="L58" s="50"/>
      <c r="M58" s="50"/>
      <c r="N58" s="50"/>
      <c r="O58" s="50"/>
      <c r="P58" s="51" t="str">
        <f t="shared" si="9"/>
        <v/>
      </c>
      <c r="Q58" s="52" t="str">
        <f t="shared" si="8"/>
        <v/>
      </c>
    </row>
    <row r="59" spans="1:17" ht="15" customHeight="1" x14ac:dyDescent="0.25">
      <c r="A59" s="46"/>
      <c r="B59" s="334" t="s">
        <v>423</v>
      </c>
      <c r="C59" s="335"/>
      <c r="D59" s="335"/>
      <c r="E59" s="336"/>
      <c r="F59" s="49" t="s">
        <v>329</v>
      </c>
      <c r="G59" s="65">
        <v>19.5</v>
      </c>
      <c r="H59" s="49" t="s">
        <v>323</v>
      </c>
      <c r="I59" s="50"/>
      <c r="J59" s="50"/>
      <c r="K59" s="50"/>
      <c r="L59" s="50"/>
      <c r="M59" s="50"/>
      <c r="N59" s="50"/>
      <c r="O59" s="50"/>
      <c r="P59" s="51" t="str">
        <f t="shared" si="9"/>
        <v/>
      </c>
      <c r="Q59" s="52" t="str">
        <f t="shared" si="8"/>
        <v/>
      </c>
    </row>
    <row r="60" spans="1:17" x14ac:dyDescent="0.25">
      <c r="A60" s="46"/>
      <c r="B60" s="273" t="s">
        <v>330</v>
      </c>
      <c r="C60" s="274"/>
      <c r="D60" s="274"/>
      <c r="E60" s="275"/>
      <c r="F60" s="49" t="s">
        <v>327</v>
      </c>
      <c r="G60" s="65">
        <v>4.0999999999999996</v>
      </c>
      <c r="H60" s="49" t="s">
        <v>63</v>
      </c>
      <c r="I60" s="50"/>
      <c r="J60" s="50"/>
      <c r="K60" s="50"/>
      <c r="L60" s="50"/>
      <c r="M60" s="50"/>
      <c r="N60" s="50"/>
      <c r="O60" s="50"/>
      <c r="P60" s="51" t="str">
        <f t="shared" si="9"/>
        <v/>
      </c>
      <c r="Q60" s="52" t="str">
        <f t="shared" si="8"/>
        <v/>
      </c>
    </row>
    <row r="61" spans="1:17" ht="15" customHeight="1" x14ac:dyDescent="0.25">
      <c r="A61" s="46"/>
      <c r="B61" s="47" t="s">
        <v>424</v>
      </c>
      <c r="C61" s="48"/>
      <c r="D61" s="48"/>
      <c r="E61" s="48"/>
      <c r="F61" s="49" t="s">
        <v>329</v>
      </c>
      <c r="G61" s="65">
        <v>17.899999999999999</v>
      </c>
      <c r="H61" s="49" t="s">
        <v>323</v>
      </c>
      <c r="I61" s="50"/>
      <c r="J61" s="50"/>
      <c r="K61" s="50"/>
      <c r="L61" s="50"/>
      <c r="M61" s="50"/>
      <c r="N61" s="50"/>
      <c r="O61" s="50"/>
      <c r="P61" s="51" t="str">
        <f t="shared" si="9"/>
        <v/>
      </c>
      <c r="Q61" s="52" t="str">
        <f t="shared" si="8"/>
        <v/>
      </c>
    </row>
    <row r="62" spans="1:17" ht="15" customHeight="1" x14ac:dyDescent="0.25">
      <c r="A62" s="46"/>
      <c r="B62" s="273" t="s">
        <v>425</v>
      </c>
      <c r="C62" s="274"/>
      <c r="D62" s="274"/>
      <c r="E62" s="275"/>
      <c r="F62" s="49" t="s">
        <v>327</v>
      </c>
      <c r="G62" s="65">
        <v>5.5</v>
      </c>
      <c r="H62" s="49" t="s">
        <v>63</v>
      </c>
      <c r="I62" s="50"/>
      <c r="J62" s="50"/>
      <c r="K62" s="50"/>
      <c r="L62" s="50"/>
      <c r="M62" s="50"/>
      <c r="N62" s="50"/>
      <c r="O62" s="50"/>
      <c r="P62" s="51" t="str">
        <f t="shared" si="9"/>
        <v/>
      </c>
      <c r="Q62" s="52" t="str">
        <f t="shared" si="8"/>
        <v/>
      </c>
    </row>
    <row r="63" spans="1:17" ht="15" customHeight="1" x14ac:dyDescent="0.25">
      <c r="A63" s="46"/>
      <c r="B63" s="273" t="s">
        <v>426</v>
      </c>
      <c r="C63" s="274"/>
      <c r="D63" s="274"/>
      <c r="E63" s="275"/>
      <c r="F63" s="49" t="s">
        <v>327</v>
      </c>
      <c r="G63" s="65">
        <v>6.9</v>
      </c>
      <c r="H63" s="49" t="s">
        <v>63</v>
      </c>
      <c r="I63" s="50"/>
      <c r="J63" s="50"/>
      <c r="K63" s="50"/>
      <c r="L63" s="50"/>
      <c r="M63" s="50"/>
      <c r="N63" s="50"/>
      <c r="O63" s="50"/>
      <c r="P63" s="51" t="str">
        <f t="shared" si="9"/>
        <v/>
      </c>
      <c r="Q63" s="52" t="str">
        <f t="shared" si="8"/>
        <v/>
      </c>
    </row>
    <row r="64" spans="1:17" ht="27" customHeight="1" x14ac:dyDescent="0.25">
      <c r="A64" s="46"/>
      <c r="B64" s="270" t="s">
        <v>427</v>
      </c>
      <c r="C64" s="271"/>
      <c r="D64" s="271"/>
      <c r="E64" s="272"/>
      <c r="F64" s="49" t="s">
        <v>327</v>
      </c>
      <c r="G64" s="65">
        <v>6.8</v>
      </c>
      <c r="H64" s="49" t="s">
        <v>63</v>
      </c>
      <c r="I64" s="50"/>
      <c r="J64" s="50"/>
      <c r="K64" s="50"/>
      <c r="L64" s="50"/>
      <c r="M64" s="50"/>
      <c r="N64" s="50"/>
      <c r="O64" s="50"/>
      <c r="P64" s="51" t="str">
        <f t="shared" si="9"/>
        <v/>
      </c>
      <c r="Q64" s="52" t="str">
        <f t="shared" si="8"/>
        <v/>
      </c>
    </row>
    <row r="65" spans="1:17" ht="27" customHeight="1" x14ac:dyDescent="0.25">
      <c r="A65" s="164"/>
      <c r="B65" s="271" t="s">
        <v>428</v>
      </c>
      <c r="C65" s="271"/>
      <c r="D65" s="271"/>
      <c r="E65" s="271"/>
      <c r="F65" s="49" t="s">
        <v>327</v>
      </c>
      <c r="G65" s="65">
        <v>7.2</v>
      </c>
      <c r="H65" s="49" t="s">
        <v>63</v>
      </c>
      <c r="I65" s="50"/>
      <c r="J65" s="50"/>
      <c r="K65" s="50"/>
      <c r="L65" s="50"/>
      <c r="M65" s="50"/>
      <c r="N65" s="50"/>
      <c r="O65" s="50"/>
      <c r="P65" s="51" t="str">
        <f t="shared" si="9"/>
        <v/>
      </c>
      <c r="Q65" s="52" t="str">
        <f t="shared" si="8"/>
        <v/>
      </c>
    </row>
    <row r="66" spans="1:17" ht="15" customHeight="1" x14ac:dyDescent="0.25">
      <c r="A66" s="164"/>
      <c r="B66" s="274" t="s">
        <v>429</v>
      </c>
      <c r="C66" s="274"/>
      <c r="D66" s="274"/>
      <c r="E66" s="274"/>
      <c r="F66" s="49" t="s">
        <v>327</v>
      </c>
      <c r="G66" s="65">
        <v>7.4</v>
      </c>
      <c r="H66" s="49" t="s">
        <v>63</v>
      </c>
      <c r="I66" s="50"/>
      <c r="J66" s="50"/>
      <c r="K66" s="50"/>
      <c r="L66" s="50"/>
      <c r="M66" s="50"/>
      <c r="N66" s="50"/>
      <c r="O66" s="50"/>
      <c r="P66" s="51" t="str">
        <f t="shared" si="9"/>
        <v/>
      </c>
      <c r="Q66" s="52" t="str">
        <f t="shared" si="8"/>
        <v/>
      </c>
    </row>
    <row r="67" spans="1:17" ht="14.25" customHeight="1" x14ac:dyDescent="0.25">
      <c r="A67" s="280" t="s">
        <v>636</v>
      </c>
      <c r="B67" s="281"/>
      <c r="C67" s="281"/>
      <c r="D67" s="281"/>
      <c r="E67" s="281"/>
      <c r="F67" s="281"/>
      <c r="G67" s="281"/>
      <c r="H67" s="282"/>
      <c r="I67" s="45" t="s">
        <v>233</v>
      </c>
      <c r="J67" s="45" t="s">
        <v>233</v>
      </c>
      <c r="K67" s="45" t="s">
        <v>233</v>
      </c>
      <c r="L67" s="45" t="s">
        <v>233</v>
      </c>
      <c r="M67" s="45" t="s">
        <v>233</v>
      </c>
      <c r="N67" s="45" t="s">
        <v>233</v>
      </c>
      <c r="O67" s="45" t="s">
        <v>233</v>
      </c>
      <c r="P67" s="93" t="str">
        <f>IF(SUM(P69:P82)&gt;0,SUM(P69:P82),"")</f>
        <v/>
      </c>
      <c r="Q67" s="94" t="str">
        <f>IF(SUM(Q68:Q125)&gt;0,SUM(Q68:Q125),"")</f>
        <v/>
      </c>
    </row>
    <row r="68" spans="1:17" ht="67.5" customHeight="1" x14ac:dyDescent="0.25">
      <c r="A68" s="46"/>
      <c r="B68" s="277" t="s">
        <v>649</v>
      </c>
      <c r="C68" s="284"/>
      <c r="D68" s="284"/>
      <c r="E68" s="285"/>
      <c r="F68" s="49" t="s">
        <v>326</v>
      </c>
      <c r="G68" s="65">
        <v>169.9</v>
      </c>
      <c r="H68" s="49" t="s">
        <v>62</v>
      </c>
      <c r="I68" s="50"/>
      <c r="J68" s="50"/>
      <c r="K68" s="50"/>
      <c r="L68" s="50"/>
      <c r="M68" s="50"/>
      <c r="N68" s="50"/>
      <c r="O68" s="50"/>
      <c r="P68" s="51" t="str">
        <f>IF(SUM(I68:O68)&gt;0,SUM(I68:O68),"")</f>
        <v/>
      </c>
      <c r="Q68" s="52" t="str">
        <f t="shared" ref="Q68" si="12">IF(P68="","",PRODUCT(P68,G68))</f>
        <v/>
      </c>
    </row>
    <row r="69" spans="1:17" ht="15" customHeight="1" x14ac:dyDescent="0.25">
      <c r="A69" s="46"/>
      <c r="B69" s="273" t="s">
        <v>447</v>
      </c>
      <c r="C69" s="274"/>
      <c r="D69" s="274"/>
      <c r="E69" s="275"/>
      <c r="F69" s="49" t="s">
        <v>325</v>
      </c>
      <c r="G69" s="65">
        <v>2.7</v>
      </c>
      <c r="H69" s="49" t="s">
        <v>61</v>
      </c>
      <c r="I69" s="50"/>
      <c r="J69" s="50"/>
      <c r="K69" s="50"/>
      <c r="L69" s="50"/>
      <c r="M69" s="50"/>
      <c r="N69" s="50"/>
      <c r="O69" s="50"/>
      <c r="P69" s="51" t="str">
        <f>IF(SUM(I69:O69)&gt;0,SUM(I69:O69),"")</f>
        <v/>
      </c>
      <c r="Q69" s="52" t="str">
        <f t="shared" ref="Q69:Q125" si="13">IF(P69="","",PRODUCT(P69,G69))</f>
        <v/>
      </c>
    </row>
    <row r="70" spans="1:17" x14ac:dyDescent="0.25">
      <c r="A70" s="46"/>
      <c r="B70" s="47" t="s">
        <v>448</v>
      </c>
      <c r="C70" s="48"/>
      <c r="D70" s="48"/>
      <c r="E70" s="48"/>
      <c r="F70" s="49" t="s">
        <v>325</v>
      </c>
      <c r="G70" s="65">
        <v>3.2</v>
      </c>
      <c r="H70" s="49" t="s">
        <v>61</v>
      </c>
      <c r="I70" s="50"/>
      <c r="J70" s="50"/>
      <c r="K70" s="50"/>
      <c r="L70" s="50"/>
      <c r="M70" s="50"/>
      <c r="N70" s="50"/>
      <c r="O70" s="50"/>
      <c r="P70" s="51" t="str">
        <f t="shared" ref="P70:P125" si="14">IF(SUM(I70:O70)&gt;0,SUM(I70:O70),"")</f>
        <v/>
      </c>
      <c r="Q70" s="52" t="str">
        <f t="shared" si="13"/>
        <v/>
      </c>
    </row>
    <row r="71" spans="1:17" ht="15" customHeight="1" x14ac:dyDescent="0.25">
      <c r="A71" s="46"/>
      <c r="B71" s="270" t="s">
        <v>449</v>
      </c>
      <c r="C71" s="271"/>
      <c r="D71" s="271"/>
      <c r="E71" s="272"/>
      <c r="F71" s="49" t="s">
        <v>325</v>
      </c>
      <c r="G71" s="65">
        <v>2.7</v>
      </c>
      <c r="H71" s="49" t="s">
        <v>61</v>
      </c>
      <c r="I71" s="50"/>
      <c r="J71" s="50"/>
      <c r="K71" s="50"/>
      <c r="L71" s="50"/>
      <c r="M71" s="50"/>
      <c r="N71" s="50"/>
      <c r="O71" s="50"/>
      <c r="P71" s="51" t="str">
        <f t="shared" si="14"/>
        <v/>
      </c>
      <c r="Q71" s="52" t="str">
        <f t="shared" si="13"/>
        <v/>
      </c>
    </row>
    <row r="72" spans="1:17" ht="15" customHeight="1" x14ac:dyDescent="0.25">
      <c r="A72" s="46"/>
      <c r="B72" s="270" t="s">
        <v>450</v>
      </c>
      <c r="C72" s="271"/>
      <c r="D72" s="271"/>
      <c r="E72" s="272"/>
      <c r="F72" s="49" t="s">
        <v>325</v>
      </c>
      <c r="G72" s="65">
        <v>2.9</v>
      </c>
      <c r="H72" s="49" t="s">
        <v>61</v>
      </c>
      <c r="I72" s="50"/>
      <c r="J72" s="50"/>
      <c r="K72" s="50"/>
      <c r="L72" s="50"/>
      <c r="M72" s="50"/>
      <c r="N72" s="50"/>
      <c r="O72" s="50"/>
      <c r="P72" s="51" t="str">
        <f t="shared" si="14"/>
        <v/>
      </c>
      <c r="Q72" s="52" t="str">
        <f t="shared" si="13"/>
        <v/>
      </c>
    </row>
    <row r="73" spans="1:17" ht="15" customHeight="1" x14ac:dyDescent="0.25">
      <c r="A73" s="46"/>
      <c r="B73" s="47" t="s">
        <v>451</v>
      </c>
      <c r="C73" s="48"/>
      <c r="D73" s="48"/>
      <c r="E73" s="48"/>
      <c r="F73" s="49" t="s">
        <v>325</v>
      </c>
      <c r="G73" s="65">
        <v>2.7</v>
      </c>
      <c r="H73" s="49" t="s">
        <v>61</v>
      </c>
      <c r="I73" s="50"/>
      <c r="J73" s="50"/>
      <c r="K73" s="50"/>
      <c r="L73" s="50"/>
      <c r="M73" s="50"/>
      <c r="N73" s="50"/>
      <c r="O73" s="50"/>
      <c r="P73" s="51" t="str">
        <f t="shared" si="14"/>
        <v/>
      </c>
      <c r="Q73" s="52" t="str">
        <f t="shared" si="13"/>
        <v/>
      </c>
    </row>
    <row r="74" spans="1:17" ht="27" customHeight="1" x14ac:dyDescent="0.25">
      <c r="A74" s="46"/>
      <c r="B74" s="264" t="s">
        <v>452</v>
      </c>
      <c r="C74" s="265"/>
      <c r="D74" s="265"/>
      <c r="E74" s="266"/>
      <c r="F74" s="49" t="s">
        <v>325</v>
      </c>
      <c r="G74" s="65">
        <v>3.2</v>
      </c>
      <c r="H74" s="49" t="s">
        <v>61</v>
      </c>
      <c r="I74" s="50"/>
      <c r="J74" s="50"/>
      <c r="K74" s="50"/>
      <c r="L74" s="50"/>
      <c r="M74" s="50"/>
      <c r="N74" s="50"/>
      <c r="O74" s="50"/>
      <c r="P74" s="51" t="str">
        <f t="shared" si="14"/>
        <v/>
      </c>
      <c r="Q74" s="52" t="str">
        <f t="shared" si="13"/>
        <v/>
      </c>
    </row>
    <row r="75" spans="1:17" x14ac:dyDescent="0.25">
      <c r="A75" s="46"/>
      <c r="B75" s="270" t="s">
        <v>453</v>
      </c>
      <c r="C75" s="271"/>
      <c r="D75" s="271"/>
      <c r="E75" s="272"/>
      <c r="F75" s="49" t="s">
        <v>325</v>
      </c>
      <c r="G75" s="65">
        <v>2.7</v>
      </c>
      <c r="H75" s="49" t="s">
        <v>61</v>
      </c>
      <c r="I75" s="50"/>
      <c r="J75" s="50"/>
      <c r="K75" s="50"/>
      <c r="L75" s="50"/>
      <c r="M75" s="50"/>
      <c r="N75" s="50"/>
      <c r="O75" s="50"/>
      <c r="P75" s="51" t="str">
        <f t="shared" si="14"/>
        <v/>
      </c>
      <c r="Q75" s="52" t="str">
        <f t="shared" si="13"/>
        <v/>
      </c>
    </row>
    <row r="76" spans="1:17" x14ac:dyDescent="0.25">
      <c r="A76" s="46"/>
      <c r="B76" s="270" t="s">
        <v>454</v>
      </c>
      <c r="C76" s="271"/>
      <c r="D76" s="271"/>
      <c r="E76" s="272"/>
      <c r="F76" s="49" t="s">
        <v>325</v>
      </c>
      <c r="G76" s="65">
        <v>2.9</v>
      </c>
      <c r="H76" s="49" t="s">
        <v>61</v>
      </c>
      <c r="I76" s="50"/>
      <c r="J76" s="50"/>
      <c r="K76" s="50"/>
      <c r="L76" s="50"/>
      <c r="M76" s="50"/>
      <c r="N76" s="50"/>
      <c r="O76" s="50"/>
      <c r="P76" s="51" t="str">
        <f t="shared" si="14"/>
        <v/>
      </c>
      <c r="Q76" s="52" t="str">
        <f t="shared" si="13"/>
        <v/>
      </c>
    </row>
    <row r="77" spans="1:17" x14ac:dyDescent="0.25">
      <c r="A77" s="46"/>
      <c r="B77" s="273" t="s">
        <v>455</v>
      </c>
      <c r="C77" s="274"/>
      <c r="D77" s="274"/>
      <c r="E77" s="275"/>
      <c r="F77" s="49" t="s">
        <v>331</v>
      </c>
      <c r="G77" s="65">
        <v>2.9</v>
      </c>
      <c r="H77" s="49" t="s">
        <v>61</v>
      </c>
      <c r="I77" s="50"/>
      <c r="J77" s="50"/>
      <c r="K77" s="50"/>
      <c r="L77" s="50"/>
      <c r="M77" s="50"/>
      <c r="N77" s="50"/>
      <c r="O77" s="50"/>
      <c r="P77" s="51" t="str">
        <f t="shared" si="14"/>
        <v/>
      </c>
      <c r="Q77" s="52" t="str">
        <f t="shared" si="13"/>
        <v/>
      </c>
    </row>
    <row r="78" spans="1:17" x14ac:dyDescent="0.25">
      <c r="A78" s="46"/>
      <c r="B78" s="273" t="s">
        <v>456</v>
      </c>
      <c r="C78" s="274"/>
      <c r="D78" s="274"/>
      <c r="E78" s="275"/>
      <c r="F78" s="49" t="s">
        <v>331</v>
      </c>
      <c r="G78" s="65">
        <v>3.5</v>
      </c>
      <c r="H78" s="49" t="s">
        <v>61</v>
      </c>
      <c r="I78" s="50"/>
      <c r="J78" s="50"/>
      <c r="K78" s="50"/>
      <c r="L78" s="50"/>
      <c r="M78" s="50"/>
      <c r="N78" s="50"/>
      <c r="O78" s="50"/>
      <c r="P78" s="51" t="str">
        <f t="shared" si="14"/>
        <v/>
      </c>
      <c r="Q78" s="52" t="str">
        <f t="shared" si="13"/>
        <v/>
      </c>
    </row>
    <row r="79" spans="1:17" x14ac:dyDescent="0.25">
      <c r="A79" s="46"/>
      <c r="B79" s="273" t="s">
        <v>457</v>
      </c>
      <c r="C79" s="274"/>
      <c r="D79" s="274"/>
      <c r="E79" s="275"/>
      <c r="F79" s="49" t="s">
        <v>331</v>
      </c>
      <c r="G79" s="65">
        <v>2.9</v>
      </c>
      <c r="H79" s="49" t="s">
        <v>61</v>
      </c>
      <c r="I79" s="50"/>
      <c r="J79" s="50"/>
      <c r="K79" s="50"/>
      <c r="L79" s="50"/>
      <c r="M79" s="50"/>
      <c r="N79" s="50"/>
      <c r="O79" s="50"/>
      <c r="P79" s="51" t="str">
        <f t="shared" si="14"/>
        <v/>
      </c>
      <c r="Q79" s="52" t="str">
        <f t="shared" si="13"/>
        <v/>
      </c>
    </row>
    <row r="80" spans="1:17" x14ac:dyDescent="0.25">
      <c r="A80" s="46"/>
      <c r="B80" s="273" t="s">
        <v>458</v>
      </c>
      <c r="C80" s="274"/>
      <c r="D80" s="274"/>
      <c r="E80" s="275"/>
      <c r="F80" s="49" t="s">
        <v>331</v>
      </c>
      <c r="G80" s="65">
        <v>3.2</v>
      </c>
      <c r="H80" s="49" t="s">
        <v>61</v>
      </c>
      <c r="I80" s="50"/>
      <c r="J80" s="50"/>
      <c r="K80" s="50"/>
      <c r="L80" s="50"/>
      <c r="M80" s="50"/>
      <c r="N80" s="50"/>
      <c r="O80" s="50"/>
      <c r="P80" s="51" t="str">
        <f t="shared" si="14"/>
        <v/>
      </c>
      <c r="Q80" s="52" t="str">
        <f t="shared" si="13"/>
        <v/>
      </c>
    </row>
    <row r="81" spans="1:17" ht="15" customHeight="1" x14ac:dyDescent="0.25">
      <c r="A81" s="46"/>
      <c r="B81" s="273" t="s">
        <v>459</v>
      </c>
      <c r="C81" s="274"/>
      <c r="D81" s="274"/>
      <c r="E81" s="275"/>
      <c r="F81" s="49" t="s">
        <v>331</v>
      </c>
      <c r="G81" s="65">
        <v>3.2</v>
      </c>
      <c r="H81" s="49" t="s">
        <v>61</v>
      </c>
      <c r="I81" s="50"/>
      <c r="J81" s="50"/>
      <c r="K81" s="50"/>
      <c r="L81" s="50"/>
      <c r="M81" s="50"/>
      <c r="N81" s="50"/>
      <c r="O81" s="50"/>
      <c r="P81" s="51" t="str">
        <f t="shared" si="14"/>
        <v/>
      </c>
      <c r="Q81" s="52" t="str">
        <f t="shared" si="13"/>
        <v/>
      </c>
    </row>
    <row r="82" spans="1:17" ht="15" customHeight="1" x14ac:dyDescent="0.25">
      <c r="A82" s="46"/>
      <c r="B82" s="273" t="s">
        <v>460</v>
      </c>
      <c r="C82" s="274"/>
      <c r="D82" s="274"/>
      <c r="E82" s="275"/>
      <c r="F82" s="49" t="s">
        <v>331</v>
      </c>
      <c r="G82" s="65">
        <v>3.7</v>
      </c>
      <c r="H82" s="49" t="s">
        <v>61</v>
      </c>
      <c r="I82" s="50"/>
      <c r="J82" s="50"/>
      <c r="K82" s="50"/>
      <c r="L82" s="50"/>
      <c r="M82" s="50"/>
      <c r="N82" s="50"/>
      <c r="O82" s="50"/>
      <c r="P82" s="51" t="str">
        <f t="shared" si="14"/>
        <v/>
      </c>
      <c r="Q82" s="52" t="str">
        <f t="shared" si="13"/>
        <v/>
      </c>
    </row>
    <row r="83" spans="1:17" ht="27" customHeight="1" x14ac:dyDescent="0.25">
      <c r="A83" s="164"/>
      <c r="B83" s="271" t="s">
        <v>461</v>
      </c>
      <c r="C83" s="271"/>
      <c r="D83" s="271"/>
      <c r="E83" s="271"/>
      <c r="F83" s="49" t="s">
        <v>331</v>
      </c>
      <c r="G83" s="162">
        <v>3.2</v>
      </c>
      <c r="H83" s="165" t="s">
        <v>61</v>
      </c>
      <c r="I83" s="50"/>
      <c r="J83" s="50"/>
      <c r="K83" s="50"/>
      <c r="L83" s="50"/>
      <c r="M83" s="50"/>
      <c r="N83" s="50"/>
      <c r="O83" s="50"/>
      <c r="P83" s="51" t="str">
        <f t="shared" si="14"/>
        <v/>
      </c>
      <c r="Q83" s="52" t="str">
        <f t="shared" si="13"/>
        <v/>
      </c>
    </row>
    <row r="84" spans="1:17" s="166" customFormat="1" ht="15" customHeight="1" x14ac:dyDescent="0.25">
      <c r="A84" s="164"/>
      <c r="B84" s="271" t="s">
        <v>462</v>
      </c>
      <c r="C84" s="271"/>
      <c r="D84" s="271"/>
      <c r="E84" s="271"/>
      <c r="F84" s="49" t="s">
        <v>331</v>
      </c>
      <c r="G84" s="65">
        <v>3.5</v>
      </c>
      <c r="H84" s="49" t="s">
        <v>61</v>
      </c>
      <c r="I84" s="50"/>
      <c r="J84" s="50"/>
      <c r="K84" s="50"/>
      <c r="L84" s="50"/>
      <c r="M84" s="50"/>
      <c r="N84" s="50"/>
      <c r="O84" s="50"/>
      <c r="P84" s="51" t="str">
        <f t="shared" si="14"/>
        <v/>
      </c>
      <c r="Q84" s="52" t="str">
        <f t="shared" si="13"/>
        <v/>
      </c>
    </row>
    <row r="85" spans="1:17" s="166" customFormat="1" ht="15" customHeight="1" x14ac:dyDescent="0.25">
      <c r="A85" s="164"/>
      <c r="B85" s="271" t="s">
        <v>463</v>
      </c>
      <c r="C85" s="271"/>
      <c r="D85" s="271"/>
      <c r="E85" s="271"/>
      <c r="F85" s="49" t="s">
        <v>331</v>
      </c>
      <c r="G85" s="65">
        <v>3.95</v>
      </c>
      <c r="H85" s="49" t="s">
        <v>61</v>
      </c>
      <c r="I85" s="50"/>
      <c r="J85" s="50"/>
      <c r="K85" s="50"/>
      <c r="L85" s="50"/>
      <c r="M85" s="50"/>
      <c r="N85" s="50"/>
      <c r="O85" s="50"/>
      <c r="P85" s="51" t="str">
        <f t="shared" si="14"/>
        <v/>
      </c>
      <c r="Q85" s="52" t="str">
        <f t="shared" si="13"/>
        <v/>
      </c>
    </row>
    <row r="86" spans="1:17" s="166" customFormat="1" ht="15" customHeight="1" x14ac:dyDescent="0.25">
      <c r="A86" s="164"/>
      <c r="B86" s="271" t="s">
        <v>464</v>
      </c>
      <c r="C86" s="271"/>
      <c r="D86" s="271"/>
      <c r="E86" s="271"/>
      <c r="F86" s="49" t="s">
        <v>331</v>
      </c>
      <c r="G86" s="65">
        <v>3.95</v>
      </c>
      <c r="H86" s="49" t="s">
        <v>61</v>
      </c>
      <c r="I86" s="50"/>
      <c r="J86" s="50"/>
      <c r="K86" s="50"/>
      <c r="L86" s="50"/>
      <c r="M86" s="50"/>
      <c r="N86" s="50"/>
      <c r="O86" s="50"/>
      <c r="P86" s="51" t="str">
        <f t="shared" si="14"/>
        <v/>
      </c>
      <c r="Q86" s="52" t="str">
        <f t="shared" si="13"/>
        <v/>
      </c>
    </row>
    <row r="87" spans="1:17" s="166" customFormat="1" ht="15" customHeight="1" x14ac:dyDescent="0.25">
      <c r="A87" s="164"/>
      <c r="B87" s="271" t="s">
        <v>465</v>
      </c>
      <c r="C87" s="271"/>
      <c r="D87" s="271"/>
      <c r="E87" s="271"/>
      <c r="F87" s="49" t="s">
        <v>331</v>
      </c>
      <c r="G87" s="65">
        <v>4.3499999999999996</v>
      </c>
      <c r="H87" s="49" t="s">
        <v>61</v>
      </c>
      <c r="I87" s="50"/>
      <c r="J87" s="50"/>
      <c r="K87" s="50"/>
      <c r="L87" s="50"/>
      <c r="M87" s="50"/>
      <c r="N87" s="50"/>
      <c r="O87" s="50"/>
      <c r="P87" s="51" t="str">
        <f t="shared" si="14"/>
        <v/>
      </c>
      <c r="Q87" s="52" t="str">
        <f t="shared" si="13"/>
        <v/>
      </c>
    </row>
    <row r="88" spans="1:17" s="166" customFormat="1" ht="27" customHeight="1" x14ac:dyDescent="0.25">
      <c r="A88" s="164"/>
      <c r="B88" s="271" t="s">
        <v>466</v>
      </c>
      <c r="C88" s="271"/>
      <c r="D88" s="271"/>
      <c r="E88" s="271"/>
      <c r="F88" s="49" t="s">
        <v>331</v>
      </c>
      <c r="G88" s="65">
        <v>4.3499999999999996</v>
      </c>
      <c r="H88" s="49" t="s">
        <v>61</v>
      </c>
      <c r="I88" s="50"/>
      <c r="J88" s="50"/>
      <c r="K88" s="50"/>
      <c r="L88" s="50"/>
      <c r="M88" s="50"/>
      <c r="N88" s="50"/>
      <c r="O88" s="50"/>
      <c r="P88" s="51" t="str">
        <f t="shared" si="14"/>
        <v/>
      </c>
      <c r="Q88" s="52" t="str">
        <f t="shared" si="13"/>
        <v/>
      </c>
    </row>
    <row r="89" spans="1:17" s="166" customFormat="1" ht="15" customHeight="1" x14ac:dyDescent="0.25">
      <c r="A89" s="164"/>
      <c r="B89" s="271" t="s">
        <v>467</v>
      </c>
      <c r="C89" s="271"/>
      <c r="D89" s="271"/>
      <c r="E89" s="271"/>
      <c r="F89" s="49" t="s">
        <v>331</v>
      </c>
      <c r="G89" s="65">
        <v>3.95</v>
      </c>
      <c r="H89" s="49" t="s">
        <v>61</v>
      </c>
      <c r="I89" s="50"/>
      <c r="J89" s="50"/>
      <c r="K89" s="50"/>
      <c r="L89" s="50"/>
      <c r="M89" s="50"/>
      <c r="N89" s="50"/>
      <c r="O89" s="50"/>
      <c r="P89" s="51" t="str">
        <f t="shared" si="14"/>
        <v/>
      </c>
      <c r="Q89" s="52" t="str">
        <f t="shared" si="13"/>
        <v/>
      </c>
    </row>
    <row r="90" spans="1:17" s="166" customFormat="1" ht="15" customHeight="1" x14ac:dyDescent="0.25">
      <c r="A90" s="164"/>
      <c r="B90" s="271" t="s">
        <v>468</v>
      </c>
      <c r="C90" s="271"/>
      <c r="D90" s="271"/>
      <c r="E90" s="271"/>
      <c r="F90" s="49" t="s">
        <v>331</v>
      </c>
      <c r="G90" s="65">
        <v>3.95</v>
      </c>
      <c r="H90" s="49" t="s">
        <v>61</v>
      </c>
      <c r="I90" s="50"/>
      <c r="J90" s="50"/>
      <c r="K90" s="50"/>
      <c r="L90" s="50"/>
      <c r="M90" s="50"/>
      <c r="N90" s="50"/>
      <c r="O90" s="50"/>
      <c r="P90" s="51" t="str">
        <f>IF(SUM(I90:O90)&gt;0,SUM(I90:O90),"")</f>
        <v/>
      </c>
      <c r="Q90" s="52" t="str">
        <f t="shared" si="13"/>
        <v/>
      </c>
    </row>
    <row r="91" spans="1:17" s="166" customFormat="1" ht="15" customHeight="1" x14ac:dyDescent="0.25">
      <c r="A91" s="164"/>
      <c r="B91" s="271" t="s">
        <v>469</v>
      </c>
      <c r="C91" s="271"/>
      <c r="D91" s="271"/>
      <c r="E91" s="271"/>
      <c r="F91" s="49" t="s">
        <v>325</v>
      </c>
      <c r="G91" s="65">
        <v>2.7</v>
      </c>
      <c r="H91" s="165" t="s">
        <v>61</v>
      </c>
      <c r="I91" s="50"/>
      <c r="J91" s="50"/>
      <c r="K91" s="50"/>
      <c r="L91" s="50"/>
      <c r="M91" s="50"/>
      <c r="N91" s="50"/>
      <c r="O91" s="50"/>
      <c r="P91" s="51" t="str">
        <f t="shared" si="14"/>
        <v/>
      </c>
      <c r="Q91" s="52" t="str">
        <f t="shared" si="13"/>
        <v/>
      </c>
    </row>
    <row r="92" spans="1:17" ht="15" customHeight="1" x14ac:dyDescent="0.25">
      <c r="A92" s="46"/>
      <c r="B92" s="273" t="s">
        <v>470</v>
      </c>
      <c r="C92" s="274"/>
      <c r="D92" s="274"/>
      <c r="E92" s="275"/>
      <c r="F92" s="49" t="s">
        <v>325</v>
      </c>
      <c r="G92" s="65">
        <v>2.7</v>
      </c>
      <c r="H92" s="49" t="s">
        <v>61</v>
      </c>
      <c r="I92" s="50"/>
      <c r="J92" s="50"/>
      <c r="K92" s="50"/>
      <c r="L92" s="50"/>
      <c r="M92" s="50"/>
      <c r="N92" s="50"/>
      <c r="O92" s="50"/>
      <c r="P92" s="51" t="str">
        <f t="shared" si="14"/>
        <v/>
      </c>
      <c r="Q92" s="52" t="str">
        <f t="shared" si="13"/>
        <v/>
      </c>
    </row>
    <row r="93" spans="1:17" ht="15" customHeight="1" x14ac:dyDescent="0.25">
      <c r="A93" s="46"/>
      <c r="B93" s="273" t="s">
        <v>471</v>
      </c>
      <c r="C93" s="274"/>
      <c r="D93" s="274"/>
      <c r="E93" s="275"/>
      <c r="F93" s="49" t="s">
        <v>325</v>
      </c>
      <c r="G93" s="65">
        <v>3.1</v>
      </c>
      <c r="H93" s="49" t="s">
        <v>61</v>
      </c>
      <c r="I93" s="50"/>
      <c r="J93" s="50"/>
      <c r="K93" s="50"/>
      <c r="L93" s="50"/>
      <c r="M93" s="50"/>
      <c r="N93" s="50"/>
      <c r="O93" s="50"/>
      <c r="P93" s="51" t="str">
        <f t="shared" si="14"/>
        <v/>
      </c>
      <c r="Q93" s="52" t="str">
        <f t="shared" si="13"/>
        <v/>
      </c>
    </row>
    <row r="94" spans="1:17" ht="15" customHeight="1" x14ac:dyDescent="0.25">
      <c r="A94" s="46"/>
      <c r="B94" s="270" t="s">
        <v>472</v>
      </c>
      <c r="C94" s="271"/>
      <c r="D94" s="271"/>
      <c r="E94" s="272"/>
      <c r="F94" s="49" t="s">
        <v>325</v>
      </c>
      <c r="G94" s="65">
        <v>2.9</v>
      </c>
      <c r="H94" s="49" t="s">
        <v>61</v>
      </c>
      <c r="I94" s="50"/>
      <c r="J94" s="50"/>
      <c r="K94" s="50"/>
      <c r="L94" s="50"/>
      <c r="M94" s="50"/>
      <c r="N94" s="50"/>
      <c r="O94" s="50"/>
      <c r="P94" s="51" t="str">
        <f t="shared" si="14"/>
        <v/>
      </c>
      <c r="Q94" s="52" t="str">
        <f t="shared" si="13"/>
        <v/>
      </c>
    </row>
    <row r="95" spans="1:17" ht="15" customHeight="1" x14ac:dyDescent="0.25">
      <c r="A95" s="46"/>
      <c r="B95" s="270" t="s">
        <v>473</v>
      </c>
      <c r="C95" s="271"/>
      <c r="D95" s="271"/>
      <c r="E95" s="272"/>
      <c r="F95" s="49" t="s">
        <v>327</v>
      </c>
      <c r="G95" s="65">
        <v>2.6</v>
      </c>
      <c r="H95" s="49" t="s">
        <v>61</v>
      </c>
      <c r="I95" s="50"/>
      <c r="J95" s="50"/>
      <c r="K95" s="50"/>
      <c r="L95" s="50"/>
      <c r="M95" s="50"/>
      <c r="N95" s="50"/>
      <c r="O95" s="50"/>
      <c r="P95" s="51" t="str">
        <f t="shared" si="14"/>
        <v/>
      </c>
      <c r="Q95" s="52" t="str">
        <f t="shared" si="13"/>
        <v/>
      </c>
    </row>
    <row r="96" spans="1:17" ht="15" customHeight="1" x14ac:dyDescent="0.25">
      <c r="A96" s="46"/>
      <c r="B96" s="273" t="s">
        <v>475</v>
      </c>
      <c r="C96" s="274"/>
      <c r="D96" s="274"/>
      <c r="E96" s="275"/>
      <c r="F96" s="49" t="s">
        <v>327</v>
      </c>
      <c r="G96" s="65">
        <v>2.9</v>
      </c>
      <c r="H96" s="49" t="s">
        <v>61</v>
      </c>
      <c r="I96" s="50"/>
      <c r="J96" s="50"/>
      <c r="K96" s="50"/>
      <c r="L96" s="50"/>
      <c r="M96" s="50"/>
      <c r="N96" s="50"/>
      <c r="O96" s="50"/>
      <c r="P96" s="51" t="str">
        <f t="shared" si="14"/>
        <v/>
      </c>
      <c r="Q96" s="52" t="str">
        <f t="shared" si="13"/>
        <v/>
      </c>
    </row>
    <row r="97" spans="1:17" ht="15" customHeight="1" x14ac:dyDescent="0.25">
      <c r="A97" s="46"/>
      <c r="B97" s="270" t="s">
        <v>474</v>
      </c>
      <c r="C97" s="271"/>
      <c r="D97" s="271"/>
      <c r="E97" s="272"/>
      <c r="F97" s="49" t="s">
        <v>325</v>
      </c>
      <c r="G97" s="65">
        <v>2.9</v>
      </c>
      <c r="H97" s="49" t="s">
        <v>61</v>
      </c>
      <c r="I97" s="50"/>
      <c r="J97" s="50"/>
      <c r="K97" s="50"/>
      <c r="L97" s="50"/>
      <c r="M97" s="50"/>
      <c r="N97" s="50"/>
      <c r="O97" s="50"/>
      <c r="P97" s="51" t="str">
        <f t="shared" si="14"/>
        <v/>
      </c>
      <c r="Q97" s="52" t="str">
        <f t="shared" si="13"/>
        <v/>
      </c>
    </row>
    <row r="98" spans="1:17" ht="15" customHeight="1" x14ac:dyDescent="0.25">
      <c r="A98" s="46"/>
      <c r="B98" s="270" t="s">
        <v>476</v>
      </c>
      <c r="C98" s="271"/>
      <c r="D98" s="271"/>
      <c r="E98" s="272"/>
      <c r="F98" s="49" t="s">
        <v>325</v>
      </c>
      <c r="G98" s="65">
        <v>3.1</v>
      </c>
      <c r="H98" s="49" t="s">
        <v>61</v>
      </c>
      <c r="I98" s="50"/>
      <c r="J98" s="50"/>
      <c r="K98" s="50"/>
      <c r="L98" s="50"/>
      <c r="M98" s="50"/>
      <c r="N98" s="50"/>
      <c r="O98" s="50"/>
      <c r="P98" s="51" t="str">
        <f t="shared" si="14"/>
        <v/>
      </c>
      <c r="Q98" s="52" t="str">
        <f t="shared" si="13"/>
        <v/>
      </c>
    </row>
    <row r="99" spans="1:17" x14ac:dyDescent="0.25">
      <c r="A99" s="46"/>
      <c r="B99" s="270" t="s">
        <v>477</v>
      </c>
      <c r="C99" s="271"/>
      <c r="D99" s="271"/>
      <c r="E99" s="272"/>
      <c r="F99" s="49" t="s">
        <v>325</v>
      </c>
      <c r="G99" s="65">
        <v>2.9</v>
      </c>
      <c r="H99" s="49" t="s">
        <v>61</v>
      </c>
      <c r="I99" s="50"/>
      <c r="J99" s="50"/>
      <c r="K99" s="50"/>
      <c r="L99" s="50"/>
      <c r="M99" s="50"/>
      <c r="N99" s="50"/>
      <c r="O99" s="50"/>
      <c r="P99" s="51" t="str">
        <f t="shared" si="14"/>
        <v/>
      </c>
      <c r="Q99" s="52" t="str">
        <f t="shared" si="13"/>
        <v/>
      </c>
    </row>
    <row r="100" spans="1:17" ht="15" customHeight="1" x14ac:dyDescent="0.25">
      <c r="A100" s="46"/>
      <c r="B100" s="273" t="s">
        <v>478</v>
      </c>
      <c r="C100" s="274"/>
      <c r="D100" s="274"/>
      <c r="E100" s="275"/>
      <c r="F100" s="49" t="s">
        <v>325</v>
      </c>
      <c r="G100" s="65">
        <v>3</v>
      </c>
      <c r="H100" s="49" t="s">
        <v>61</v>
      </c>
      <c r="I100" s="50"/>
      <c r="J100" s="50"/>
      <c r="K100" s="50"/>
      <c r="L100" s="50"/>
      <c r="M100" s="50"/>
      <c r="N100" s="50"/>
      <c r="O100" s="50"/>
      <c r="P100" s="51" t="str">
        <f t="shared" si="14"/>
        <v/>
      </c>
      <c r="Q100" s="52" t="str">
        <f t="shared" si="13"/>
        <v/>
      </c>
    </row>
    <row r="101" spans="1:17" ht="15" customHeight="1" x14ac:dyDescent="0.25">
      <c r="A101" s="46"/>
      <c r="B101" s="270" t="s">
        <v>479</v>
      </c>
      <c r="C101" s="271"/>
      <c r="D101" s="271"/>
      <c r="E101" s="272"/>
      <c r="F101" s="49" t="s">
        <v>325</v>
      </c>
      <c r="G101" s="65">
        <v>3.2</v>
      </c>
      <c r="H101" s="49" t="s">
        <v>61</v>
      </c>
      <c r="I101" s="50"/>
      <c r="J101" s="50"/>
      <c r="K101" s="50"/>
      <c r="L101" s="50"/>
      <c r="M101" s="50"/>
      <c r="N101" s="50"/>
      <c r="O101" s="50"/>
      <c r="P101" s="51" t="str">
        <f t="shared" si="14"/>
        <v/>
      </c>
      <c r="Q101" s="52" t="str">
        <f t="shared" si="13"/>
        <v/>
      </c>
    </row>
    <row r="102" spans="1:17" ht="15" customHeight="1" x14ac:dyDescent="0.25">
      <c r="A102" s="46"/>
      <c r="B102" s="270" t="s">
        <v>480</v>
      </c>
      <c r="C102" s="271"/>
      <c r="D102" s="271"/>
      <c r="E102" s="272"/>
      <c r="F102" s="49" t="s">
        <v>325</v>
      </c>
      <c r="G102" s="65">
        <v>3.3</v>
      </c>
      <c r="H102" s="49" t="s">
        <v>61</v>
      </c>
      <c r="I102" s="50"/>
      <c r="J102" s="50"/>
      <c r="K102" s="50"/>
      <c r="L102" s="50"/>
      <c r="M102" s="50"/>
      <c r="N102" s="50"/>
      <c r="O102" s="50"/>
      <c r="P102" s="51" t="str">
        <f t="shared" si="14"/>
        <v/>
      </c>
      <c r="Q102" s="52" t="str">
        <f t="shared" si="13"/>
        <v/>
      </c>
    </row>
    <row r="103" spans="1:17" ht="15" customHeight="1" x14ac:dyDescent="0.25">
      <c r="A103" s="46"/>
      <c r="B103" s="273" t="s">
        <v>481</v>
      </c>
      <c r="C103" s="274"/>
      <c r="D103" s="274"/>
      <c r="E103" s="275"/>
      <c r="F103" s="49" t="s">
        <v>325</v>
      </c>
      <c r="G103" s="65">
        <v>3.2</v>
      </c>
      <c r="H103" s="49" t="s">
        <v>61</v>
      </c>
      <c r="I103" s="50"/>
      <c r="J103" s="50"/>
      <c r="K103" s="50"/>
      <c r="L103" s="50"/>
      <c r="M103" s="50"/>
      <c r="N103" s="50"/>
      <c r="O103" s="50"/>
      <c r="P103" s="51" t="str">
        <f t="shared" si="14"/>
        <v/>
      </c>
      <c r="Q103" s="52" t="str">
        <f t="shared" si="13"/>
        <v/>
      </c>
    </row>
    <row r="104" spans="1:17" ht="15" customHeight="1" x14ac:dyDescent="0.25">
      <c r="A104" s="46"/>
      <c r="B104" s="273" t="s">
        <v>482</v>
      </c>
      <c r="C104" s="274"/>
      <c r="D104" s="274"/>
      <c r="E104" s="275"/>
      <c r="F104" s="49" t="s">
        <v>325</v>
      </c>
      <c r="G104" s="65">
        <v>2.9</v>
      </c>
      <c r="H104" s="49" t="s">
        <v>61</v>
      </c>
      <c r="I104" s="50"/>
      <c r="J104" s="50"/>
      <c r="K104" s="50"/>
      <c r="L104" s="50"/>
      <c r="M104" s="50"/>
      <c r="N104" s="50"/>
      <c r="O104" s="50"/>
      <c r="P104" s="51" t="str">
        <f t="shared" si="14"/>
        <v/>
      </c>
      <c r="Q104" s="52" t="str">
        <f t="shared" si="13"/>
        <v/>
      </c>
    </row>
    <row r="105" spans="1:17" ht="15" customHeight="1" x14ac:dyDescent="0.25">
      <c r="A105" s="46"/>
      <c r="B105" s="270" t="s">
        <v>483</v>
      </c>
      <c r="C105" s="271"/>
      <c r="D105" s="271"/>
      <c r="E105" s="272"/>
      <c r="F105" s="49" t="s">
        <v>325</v>
      </c>
      <c r="G105" s="65">
        <v>3.1</v>
      </c>
      <c r="H105" s="49" t="s">
        <v>61</v>
      </c>
      <c r="I105" s="50"/>
      <c r="J105" s="50"/>
      <c r="K105" s="50"/>
      <c r="L105" s="50"/>
      <c r="M105" s="50"/>
      <c r="N105" s="50"/>
      <c r="O105" s="50"/>
      <c r="P105" s="51" t="str">
        <f t="shared" si="14"/>
        <v/>
      </c>
      <c r="Q105" s="52" t="str">
        <f t="shared" si="13"/>
        <v/>
      </c>
    </row>
    <row r="106" spans="1:17" ht="15" customHeight="1" x14ac:dyDescent="0.25">
      <c r="A106" s="46"/>
      <c r="B106" s="273" t="s">
        <v>484</v>
      </c>
      <c r="C106" s="274"/>
      <c r="D106" s="274"/>
      <c r="E106" s="275"/>
      <c r="F106" s="49" t="s">
        <v>325</v>
      </c>
      <c r="G106" s="65">
        <v>2.9</v>
      </c>
      <c r="H106" s="49" t="s">
        <v>61</v>
      </c>
      <c r="I106" s="50"/>
      <c r="J106" s="50"/>
      <c r="K106" s="50"/>
      <c r="L106" s="50"/>
      <c r="M106" s="50"/>
      <c r="N106" s="50"/>
      <c r="O106" s="50"/>
      <c r="P106" s="51" t="str">
        <f t="shared" si="14"/>
        <v/>
      </c>
      <c r="Q106" s="52" t="str">
        <f t="shared" si="13"/>
        <v/>
      </c>
    </row>
    <row r="107" spans="1:17" ht="15" customHeight="1" x14ac:dyDescent="0.25">
      <c r="A107" s="46"/>
      <c r="B107" s="270" t="s">
        <v>485</v>
      </c>
      <c r="C107" s="271"/>
      <c r="D107" s="271"/>
      <c r="E107" s="272"/>
      <c r="F107" s="49" t="s">
        <v>325</v>
      </c>
      <c r="G107" s="65">
        <v>3.4</v>
      </c>
      <c r="H107" s="49" t="s">
        <v>61</v>
      </c>
      <c r="I107" s="50"/>
      <c r="J107" s="50"/>
      <c r="K107" s="50"/>
      <c r="L107" s="50"/>
      <c r="M107" s="50"/>
      <c r="N107" s="50"/>
      <c r="O107" s="50"/>
      <c r="P107" s="51" t="str">
        <f t="shared" ref="P107:P109" si="15">IF(SUM(I107:O107)&gt;0,SUM(I107:O107),"")</f>
        <v/>
      </c>
      <c r="Q107" s="52" t="str">
        <f t="shared" ref="Q107:Q109" si="16">IF(P107="","",PRODUCT(P107,G107))</f>
        <v/>
      </c>
    </row>
    <row r="108" spans="1:17" ht="15" customHeight="1" x14ac:dyDescent="0.25">
      <c r="A108" s="46"/>
      <c r="B108" s="270" t="s">
        <v>486</v>
      </c>
      <c r="C108" s="271"/>
      <c r="D108" s="271"/>
      <c r="E108" s="272"/>
      <c r="F108" s="49" t="s">
        <v>325</v>
      </c>
      <c r="G108" s="65">
        <v>3.4</v>
      </c>
      <c r="H108" s="49" t="s">
        <v>61</v>
      </c>
      <c r="I108" s="50"/>
      <c r="J108" s="50"/>
      <c r="K108" s="50"/>
      <c r="L108" s="50"/>
      <c r="M108" s="50"/>
      <c r="N108" s="50"/>
      <c r="O108" s="50"/>
      <c r="P108" s="51" t="str">
        <f t="shared" si="15"/>
        <v/>
      </c>
      <c r="Q108" s="52" t="str">
        <f t="shared" si="16"/>
        <v/>
      </c>
    </row>
    <row r="109" spans="1:17" ht="15" customHeight="1" x14ac:dyDescent="0.25">
      <c r="A109" s="46"/>
      <c r="B109" s="277" t="s">
        <v>487</v>
      </c>
      <c r="C109" s="278"/>
      <c r="D109" s="278"/>
      <c r="E109" s="279"/>
      <c r="F109" s="49" t="s">
        <v>325</v>
      </c>
      <c r="G109" s="65">
        <v>3.4</v>
      </c>
      <c r="H109" s="49" t="s">
        <v>61</v>
      </c>
      <c r="I109" s="50"/>
      <c r="J109" s="50"/>
      <c r="K109" s="50"/>
      <c r="L109" s="50"/>
      <c r="M109" s="50"/>
      <c r="N109" s="50"/>
      <c r="O109" s="50"/>
      <c r="P109" s="51" t="str">
        <f t="shared" si="15"/>
        <v/>
      </c>
      <c r="Q109" s="52" t="str">
        <f t="shared" si="16"/>
        <v/>
      </c>
    </row>
    <row r="110" spans="1:17" ht="15" customHeight="1" x14ac:dyDescent="0.25">
      <c r="A110" s="46"/>
      <c r="B110" s="273" t="s">
        <v>488</v>
      </c>
      <c r="C110" s="274"/>
      <c r="D110" s="274"/>
      <c r="E110" s="275"/>
      <c r="F110" s="49" t="s">
        <v>325</v>
      </c>
      <c r="G110" s="65">
        <v>3.1</v>
      </c>
      <c r="H110" s="49" t="s">
        <v>61</v>
      </c>
      <c r="I110" s="50"/>
      <c r="J110" s="50"/>
      <c r="K110" s="50"/>
      <c r="L110" s="50"/>
      <c r="M110" s="50"/>
      <c r="N110" s="50"/>
      <c r="O110" s="50"/>
      <c r="P110" s="51" t="str">
        <f t="shared" si="14"/>
        <v/>
      </c>
      <c r="Q110" s="52" t="str">
        <f t="shared" si="13"/>
        <v/>
      </c>
    </row>
    <row r="111" spans="1:17" x14ac:dyDescent="0.25">
      <c r="A111" s="46"/>
      <c r="B111" s="273" t="s">
        <v>489</v>
      </c>
      <c r="C111" s="274"/>
      <c r="D111" s="274"/>
      <c r="E111" s="275"/>
      <c r="F111" s="49" t="s">
        <v>325</v>
      </c>
      <c r="G111" s="65">
        <v>3.1</v>
      </c>
      <c r="H111" s="49" t="s">
        <v>61</v>
      </c>
      <c r="I111" s="50"/>
      <c r="J111" s="50"/>
      <c r="K111" s="50"/>
      <c r="L111" s="50"/>
      <c r="M111" s="50"/>
      <c r="N111" s="50"/>
      <c r="O111" s="50"/>
      <c r="P111" s="51" t="str">
        <f t="shared" si="14"/>
        <v/>
      </c>
      <c r="Q111" s="52" t="str">
        <f t="shared" si="13"/>
        <v/>
      </c>
    </row>
    <row r="112" spans="1:17" ht="15" customHeight="1" x14ac:dyDescent="0.25">
      <c r="A112" s="46"/>
      <c r="B112" s="273" t="s">
        <v>490</v>
      </c>
      <c r="C112" s="274"/>
      <c r="D112" s="274"/>
      <c r="E112" s="275"/>
      <c r="F112" s="49" t="s">
        <v>325</v>
      </c>
      <c r="G112" s="65">
        <v>3.3</v>
      </c>
      <c r="H112" s="49" t="s">
        <v>61</v>
      </c>
      <c r="I112" s="50"/>
      <c r="J112" s="50"/>
      <c r="K112" s="50"/>
      <c r="L112" s="50"/>
      <c r="M112" s="50"/>
      <c r="N112" s="50"/>
      <c r="O112" s="50"/>
      <c r="P112" s="51" t="str">
        <f t="shared" si="14"/>
        <v/>
      </c>
      <c r="Q112" s="52" t="str">
        <f t="shared" si="13"/>
        <v/>
      </c>
    </row>
    <row r="113" spans="1:17" ht="15" customHeight="1" x14ac:dyDescent="0.25">
      <c r="A113" s="46"/>
      <c r="B113" s="273" t="s">
        <v>491</v>
      </c>
      <c r="C113" s="274"/>
      <c r="D113" s="274"/>
      <c r="E113" s="275"/>
      <c r="F113" s="49" t="s">
        <v>325</v>
      </c>
      <c r="G113" s="65">
        <v>3.3</v>
      </c>
      <c r="H113" s="49" t="s">
        <v>61</v>
      </c>
      <c r="I113" s="50"/>
      <c r="J113" s="50"/>
      <c r="K113" s="50"/>
      <c r="L113" s="50"/>
      <c r="M113" s="50"/>
      <c r="N113" s="50"/>
      <c r="O113" s="50"/>
      <c r="P113" s="51" t="str">
        <f t="shared" si="14"/>
        <v/>
      </c>
      <c r="Q113" s="52" t="str">
        <f t="shared" si="13"/>
        <v/>
      </c>
    </row>
    <row r="114" spans="1:17" ht="15" customHeight="1" x14ac:dyDescent="0.25">
      <c r="A114" s="46"/>
      <c r="B114" s="273" t="s">
        <v>492</v>
      </c>
      <c r="C114" s="274"/>
      <c r="D114" s="274"/>
      <c r="E114" s="275"/>
      <c r="F114" s="49" t="s">
        <v>325</v>
      </c>
      <c r="G114" s="65">
        <v>3.3</v>
      </c>
      <c r="H114" s="49" t="s">
        <v>61</v>
      </c>
      <c r="I114" s="50"/>
      <c r="J114" s="50"/>
      <c r="K114" s="50"/>
      <c r="L114" s="50"/>
      <c r="M114" s="50"/>
      <c r="N114" s="50"/>
      <c r="O114" s="50"/>
      <c r="P114" s="51" t="str">
        <f t="shared" si="14"/>
        <v/>
      </c>
      <c r="Q114" s="52" t="str">
        <f t="shared" si="13"/>
        <v/>
      </c>
    </row>
    <row r="115" spans="1:17" ht="15" customHeight="1" x14ac:dyDescent="0.25">
      <c r="A115" s="46"/>
      <c r="B115" s="273" t="s">
        <v>493</v>
      </c>
      <c r="C115" s="274"/>
      <c r="D115" s="274"/>
      <c r="E115" s="275"/>
      <c r="F115" s="49" t="s">
        <v>325</v>
      </c>
      <c r="G115" s="65">
        <v>3.3</v>
      </c>
      <c r="H115" s="49" t="s">
        <v>61</v>
      </c>
      <c r="I115" s="50"/>
      <c r="J115" s="50"/>
      <c r="K115" s="50"/>
      <c r="L115" s="50"/>
      <c r="M115" s="50"/>
      <c r="N115" s="50"/>
      <c r="O115" s="50"/>
      <c r="P115" s="51" t="str">
        <f t="shared" si="14"/>
        <v/>
      </c>
      <c r="Q115" s="52" t="str">
        <f t="shared" si="13"/>
        <v/>
      </c>
    </row>
    <row r="116" spans="1:17" ht="15" customHeight="1" x14ac:dyDescent="0.25">
      <c r="A116" s="46"/>
      <c r="B116" s="273" t="s">
        <v>494</v>
      </c>
      <c r="C116" s="274"/>
      <c r="D116" s="274"/>
      <c r="E116" s="275"/>
      <c r="F116" s="49" t="s">
        <v>325</v>
      </c>
      <c r="G116" s="65">
        <v>3.3</v>
      </c>
      <c r="H116" s="49" t="s">
        <v>61</v>
      </c>
      <c r="I116" s="50"/>
      <c r="J116" s="50"/>
      <c r="K116" s="50"/>
      <c r="L116" s="50"/>
      <c r="M116" s="50"/>
      <c r="N116" s="50"/>
      <c r="O116" s="50"/>
      <c r="P116" s="51" t="str">
        <f t="shared" si="14"/>
        <v/>
      </c>
      <c r="Q116" s="52" t="str">
        <f t="shared" si="13"/>
        <v/>
      </c>
    </row>
    <row r="117" spans="1:17" ht="15" customHeight="1" x14ac:dyDescent="0.25">
      <c r="A117" s="46"/>
      <c r="B117" s="273" t="s">
        <v>575</v>
      </c>
      <c r="C117" s="274"/>
      <c r="D117" s="274"/>
      <c r="E117" s="275"/>
      <c r="F117" s="49" t="s">
        <v>325</v>
      </c>
      <c r="G117" s="65">
        <v>3.5</v>
      </c>
      <c r="H117" s="49" t="s">
        <v>61</v>
      </c>
      <c r="I117" s="50"/>
      <c r="J117" s="50"/>
      <c r="K117" s="50"/>
      <c r="L117" s="50"/>
      <c r="M117" s="50"/>
      <c r="N117" s="50"/>
      <c r="O117" s="50"/>
      <c r="P117" s="51" t="str">
        <f t="shared" ref="P117:P119" si="17">IF(SUM(I117:O117)&gt;0,SUM(I117:O117),"")</f>
        <v/>
      </c>
      <c r="Q117" s="52" t="str">
        <f t="shared" ref="Q117:Q119" si="18">IF(P117="","",PRODUCT(P117,G117))</f>
        <v/>
      </c>
    </row>
    <row r="118" spans="1:17" ht="15" customHeight="1" x14ac:dyDescent="0.25">
      <c r="A118" s="46"/>
      <c r="B118" s="273" t="s">
        <v>495</v>
      </c>
      <c r="C118" s="274"/>
      <c r="D118" s="274"/>
      <c r="E118" s="275"/>
      <c r="F118" s="49" t="s">
        <v>325</v>
      </c>
      <c r="G118" s="65">
        <v>3.3</v>
      </c>
      <c r="H118" s="49" t="s">
        <v>61</v>
      </c>
      <c r="I118" s="50"/>
      <c r="J118" s="50"/>
      <c r="K118" s="50"/>
      <c r="L118" s="50"/>
      <c r="M118" s="50"/>
      <c r="N118" s="50"/>
      <c r="O118" s="50"/>
      <c r="P118" s="51" t="str">
        <f t="shared" si="17"/>
        <v/>
      </c>
      <c r="Q118" s="52" t="str">
        <f t="shared" si="18"/>
        <v/>
      </c>
    </row>
    <row r="119" spans="1:17" ht="15" customHeight="1" x14ac:dyDescent="0.25">
      <c r="A119" s="46"/>
      <c r="B119" s="273" t="s">
        <v>496</v>
      </c>
      <c r="C119" s="274"/>
      <c r="D119" s="274"/>
      <c r="E119" s="275"/>
      <c r="F119" s="49" t="s">
        <v>325</v>
      </c>
      <c r="G119" s="65">
        <v>3.3</v>
      </c>
      <c r="H119" s="49" t="s">
        <v>61</v>
      </c>
      <c r="I119" s="50"/>
      <c r="J119" s="50"/>
      <c r="K119" s="50"/>
      <c r="L119" s="50"/>
      <c r="M119" s="50"/>
      <c r="N119" s="50"/>
      <c r="O119" s="50"/>
      <c r="P119" s="51" t="str">
        <f t="shared" si="17"/>
        <v/>
      </c>
      <c r="Q119" s="52" t="str">
        <f t="shared" si="18"/>
        <v/>
      </c>
    </row>
    <row r="120" spans="1:17" ht="15" customHeight="1" x14ac:dyDescent="0.25">
      <c r="A120" s="46"/>
      <c r="B120" s="273" t="s">
        <v>497</v>
      </c>
      <c r="C120" s="274"/>
      <c r="D120" s="274"/>
      <c r="E120" s="275"/>
      <c r="F120" s="49" t="s">
        <v>325</v>
      </c>
      <c r="G120" s="65">
        <v>2.9</v>
      </c>
      <c r="H120" s="49" t="s">
        <v>61</v>
      </c>
      <c r="I120" s="50"/>
      <c r="J120" s="50"/>
      <c r="K120" s="50"/>
      <c r="L120" s="50"/>
      <c r="M120" s="50"/>
      <c r="N120" s="50"/>
      <c r="O120" s="50"/>
      <c r="P120" s="51" t="str">
        <f t="shared" si="14"/>
        <v/>
      </c>
      <c r="Q120" s="52" t="str">
        <f t="shared" si="13"/>
        <v/>
      </c>
    </row>
    <row r="121" spans="1:17" ht="15" customHeight="1" x14ac:dyDescent="0.25">
      <c r="A121" s="46"/>
      <c r="B121" s="273" t="s">
        <v>498</v>
      </c>
      <c r="C121" s="274"/>
      <c r="D121" s="274"/>
      <c r="E121" s="275"/>
      <c r="F121" s="49" t="s">
        <v>325</v>
      </c>
      <c r="G121" s="65">
        <v>3.1</v>
      </c>
      <c r="H121" s="49" t="s">
        <v>61</v>
      </c>
      <c r="I121" s="50"/>
      <c r="J121" s="50"/>
      <c r="K121" s="50"/>
      <c r="L121" s="50"/>
      <c r="M121" s="50"/>
      <c r="N121" s="50"/>
      <c r="O121" s="50"/>
      <c r="P121" s="51" t="str">
        <f t="shared" si="14"/>
        <v/>
      </c>
      <c r="Q121" s="52" t="str">
        <f t="shared" si="13"/>
        <v/>
      </c>
    </row>
    <row r="122" spans="1:17" ht="15" customHeight="1" x14ac:dyDescent="0.25">
      <c r="A122" s="46"/>
      <c r="B122" s="273" t="s">
        <v>499</v>
      </c>
      <c r="C122" s="274"/>
      <c r="D122" s="274"/>
      <c r="E122" s="275"/>
      <c r="F122" s="49" t="s">
        <v>325</v>
      </c>
      <c r="G122" s="65">
        <v>2.9</v>
      </c>
      <c r="H122" s="49" t="s">
        <v>61</v>
      </c>
      <c r="I122" s="50"/>
      <c r="J122" s="50"/>
      <c r="K122" s="50"/>
      <c r="L122" s="50"/>
      <c r="M122" s="50"/>
      <c r="N122" s="50"/>
      <c r="O122" s="50"/>
      <c r="P122" s="51" t="str">
        <f t="shared" si="14"/>
        <v/>
      </c>
      <c r="Q122" s="52" t="str">
        <f t="shared" si="13"/>
        <v/>
      </c>
    </row>
    <row r="123" spans="1:17" ht="15" customHeight="1" x14ac:dyDescent="0.25">
      <c r="A123" s="46"/>
      <c r="B123" s="273" t="s">
        <v>500</v>
      </c>
      <c r="C123" s="274"/>
      <c r="D123" s="274"/>
      <c r="E123" s="275"/>
      <c r="F123" s="49" t="s">
        <v>325</v>
      </c>
      <c r="G123" s="65">
        <v>2.8</v>
      </c>
      <c r="H123" s="49" t="s">
        <v>61</v>
      </c>
      <c r="I123" s="50"/>
      <c r="J123" s="50"/>
      <c r="K123" s="50"/>
      <c r="L123" s="50"/>
      <c r="M123" s="50"/>
      <c r="N123" s="50"/>
      <c r="O123" s="50"/>
      <c r="P123" s="51" t="str">
        <f t="shared" si="14"/>
        <v/>
      </c>
      <c r="Q123" s="52" t="str">
        <f t="shared" si="13"/>
        <v/>
      </c>
    </row>
    <row r="124" spans="1:17" ht="15" customHeight="1" x14ac:dyDescent="0.25">
      <c r="A124" s="46"/>
      <c r="B124" s="273" t="s">
        <v>501</v>
      </c>
      <c r="C124" s="274"/>
      <c r="D124" s="274"/>
      <c r="E124" s="275"/>
      <c r="F124" s="49" t="s">
        <v>325</v>
      </c>
      <c r="G124" s="65">
        <v>2.9</v>
      </c>
      <c r="H124" s="49" t="s">
        <v>61</v>
      </c>
      <c r="I124" s="50"/>
      <c r="J124" s="50"/>
      <c r="K124" s="50"/>
      <c r="L124" s="50"/>
      <c r="M124" s="50"/>
      <c r="N124" s="50"/>
      <c r="O124" s="50"/>
      <c r="P124" s="51" t="str">
        <f t="shared" si="14"/>
        <v/>
      </c>
      <c r="Q124" s="52" t="str">
        <f t="shared" si="13"/>
        <v/>
      </c>
    </row>
    <row r="125" spans="1:17" ht="15" customHeight="1" x14ac:dyDescent="0.25">
      <c r="A125" s="46"/>
      <c r="B125" s="273" t="s">
        <v>574</v>
      </c>
      <c r="C125" s="274"/>
      <c r="D125" s="274"/>
      <c r="E125" s="275"/>
      <c r="F125" s="49" t="s">
        <v>325</v>
      </c>
      <c r="G125" s="65">
        <v>2.8</v>
      </c>
      <c r="H125" s="49" t="s">
        <v>61</v>
      </c>
      <c r="I125" s="50"/>
      <c r="J125" s="50"/>
      <c r="K125" s="50"/>
      <c r="L125" s="50"/>
      <c r="M125" s="50"/>
      <c r="N125" s="50"/>
      <c r="O125" s="50"/>
      <c r="P125" s="51" t="str">
        <f t="shared" si="14"/>
        <v/>
      </c>
      <c r="Q125" s="52" t="str">
        <f t="shared" si="13"/>
        <v/>
      </c>
    </row>
    <row r="126" spans="1:17" ht="45.75" customHeight="1" x14ac:dyDescent="0.25">
      <c r="A126" s="280" t="s">
        <v>337</v>
      </c>
      <c r="B126" s="281"/>
      <c r="C126" s="281"/>
      <c r="D126" s="281"/>
      <c r="E126" s="281"/>
      <c r="F126" s="281"/>
      <c r="G126" s="281"/>
      <c r="H126" s="282"/>
      <c r="I126" s="45" t="s">
        <v>233</v>
      </c>
      <c r="J126" s="45" t="s">
        <v>233</v>
      </c>
      <c r="K126" s="45" t="s">
        <v>233</v>
      </c>
      <c r="L126" s="45" t="s">
        <v>233</v>
      </c>
      <c r="M126" s="45" t="s">
        <v>233</v>
      </c>
      <c r="N126" s="45" t="s">
        <v>233</v>
      </c>
      <c r="O126" s="45" t="s">
        <v>233</v>
      </c>
      <c r="P126" s="62" t="str">
        <f>IF(SUM(P127:P134)&gt;0,SUM(P127:P134),"")</f>
        <v/>
      </c>
      <c r="Q126" s="126" t="str">
        <f>IF(SUM(Q127:Q134)&gt;0,SUM(Q127:Q134),"")</f>
        <v/>
      </c>
    </row>
    <row r="127" spans="1:17" ht="15" customHeight="1" x14ac:dyDescent="0.25">
      <c r="A127" s="46"/>
      <c r="B127" s="273" t="s">
        <v>502</v>
      </c>
      <c r="C127" s="274"/>
      <c r="D127" s="274"/>
      <c r="E127" s="275"/>
      <c r="F127" s="49" t="s">
        <v>325</v>
      </c>
      <c r="G127" s="65">
        <v>3.6</v>
      </c>
      <c r="H127" s="49" t="s">
        <v>61</v>
      </c>
      <c r="I127" s="50"/>
      <c r="J127" s="50"/>
      <c r="K127" s="50"/>
      <c r="L127" s="50"/>
      <c r="M127" s="50"/>
      <c r="N127" s="50"/>
      <c r="O127" s="50"/>
      <c r="P127" s="51" t="str">
        <f>IF(SUM(I127:O127)&gt;0,SUM(I127:O127),"")</f>
        <v/>
      </c>
      <c r="Q127" s="52" t="str">
        <f t="shared" ref="Q127:Q134" si="19">IF(P127="","",PRODUCT(P127,G127))</f>
        <v/>
      </c>
    </row>
    <row r="128" spans="1:17" ht="15" customHeight="1" x14ac:dyDescent="0.25">
      <c r="A128" s="46"/>
      <c r="B128" s="273" t="s">
        <v>503</v>
      </c>
      <c r="C128" s="274"/>
      <c r="D128" s="274"/>
      <c r="E128" s="275"/>
      <c r="F128" s="49" t="s">
        <v>325</v>
      </c>
      <c r="G128" s="65">
        <v>3.6</v>
      </c>
      <c r="H128" s="49" t="s">
        <v>61</v>
      </c>
      <c r="I128" s="50"/>
      <c r="J128" s="50"/>
      <c r="K128" s="50"/>
      <c r="L128" s="50"/>
      <c r="M128" s="50"/>
      <c r="N128" s="50"/>
      <c r="O128" s="50"/>
      <c r="P128" s="51" t="str">
        <f t="shared" ref="P128:P134" si="20">IF(SUM(I128:O128)&gt;0,SUM(I128:O128),"")</f>
        <v/>
      </c>
      <c r="Q128" s="52" t="str">
        <f t="shared" si="19"/>
        <v/>
      </c>
    </row>
    <row r="129" spans="1:17" ht="15" customHeight="1" x14ac:dyDescent="0.25">
      <c r="A129" s="46"/>
      <c r="B129" s="273" t="s">
        <v>504</v>
      </c>
      <c r="C129" s="274"/>
      <c r="D129" s="274"/>
      <c r="E129" s="275"/>
      <c r="F129" s="49" t="s">
        <v>325</v>
      </c>
      <c r="G129" s="65">
        <v>3.6</v>
      </c>
      <c r="H129" s="49" t="s">
        <v>61</v>
      </c>
      <c r="I129" s="50"/>
      <c r="J129" s="50"/>
      <c r="K129" s="50"/>
      <c r="L129" s="50"/>
      <c r="M129" s="50"/>
      <c r="N129" s="50"/>
      <c r="O129" s="50"/>
      <c r="P129" s="51" t="str">
        <f t="shared" si="20"/>
        <v/>
      </c>
      <c r="Q129" s="52" t="str">
        <f t="shared" si="19"/>
        <v/>
      </c>
    </row>
    <row r="130" spans="1:17" ht="15" customHeight="1" x14ac:dyDescent="0.25">
      <c r="A130" s="46"/>
      <c r="B130" s="47" t="s">
        <v>571</v>
      </c>
      <c r="C130" s="48"/>
      <c r="D130" s="48"/>
      <c r="E130" s="48"/>
      <c r="F130" s="49" t="s">
        <v>325</v>
      </c>
      <c r="G130" s="65">
        <v>3.6</v>
      </c>
      <c r="H130" s="49" t="s">
        <v>61</v>
      </c>
      <c r="I130" s="50"/>
      <c r="J130" s="50"/>
      <c r="K130" s="50"/>
      <c r="L130" s="50"/>
      <c r="M130" s="50"/>
      <c r="N130" s="50"/>
      <c r="O130" s="50"/>
      <c r="P130" s="51" t="str">
        <f t="shared" ref="P130" si="21">IF(SUM(I130:O130)&gt;0,SUM(I130:O130),"")</f>
        <v/>
      </c>
      <c r="Q130" s="52" t="str">
        <f t="shared" ref="Q130" si="22">IF(P130="","",PRODUCT(P130,G130))</f>
        <v/>
      </c>
    </row>
    <row r="131" spans="1:17" ht="15" customHeight="1" x14ac:dyDescent="0.25">
      <c r="A131" s="46"/>
      <c r="B131" s="47" t="s">
        <v>505</v>
      </c>
      <c r="C131" s="48"/>
      <c r="D131" s="48"/>
      <c r="E131" s="48"/>
      <c r="F131" s="49" t="s">
        <v>325</v>
      </c>
      <c r="G131" s="65">
        <v>3.6</v>
      </c>
      <c r="H131" s="49" t="s">
        <v>61</v>
      </c>
      <c r="I131" s="50"/>
      <c r="J131" s="50"/>
      <c r="K131" s="50"/>
      <c r="L131" s="50"/>
      <c r="M131" s="50"/>
      <c r="N131" s="50"/>
      <c r="O131" s="50"/>
      <c r="P131" s="51" t="str">
        <f t="shared" si="20"/>
        <v/>
      </c>
      <c r="Q131" s="52" t="str">
        <f t="shared" si="19"/>
        <v/>
      </c>
    </row>
    <row r="132" spans="1:17" ht="15" customHeight="1" x14ac:dyDescent="0.25">
      <c r="A132" s="46"/>
      <c r="B132" s="47" t="s">
        <v>506</v>
      </c>
      <c r="C132" s="48"/>
      <c r="D132" s="48"/>
      <c r="E132" s="48"/>
      <c r="F132" s="49" t="s">
        <v>325</v>
      </c>
      <c r="G132" s="65">
        <v>3.6</v>
      </c>
      <c r="H132" s="49" t="s">
        <v>61</v>
      </c>
      <c r="I132" s="50"/>
      <c r="J132" s="50"/>
      <c r="K132" s="50"/>
      <c r="L132" s="50"/>
      <c r="M132" s="50"/>
      <c r="N132" s="50"/>
      <c r="O132" s="50"/>
      <c r="P132" s="51" t="str">
        <f t="shared" si="20"/>
        <v/>
      </c>
      <c r="Q132" s="52" t="str">
        <f t="shared" si="19"/>
        <v/>
      </c>
    </row>
    <row r="133" spans="1:17" ht="15" customHeight="1" x14ac:dyDescent="0.25">
      <c r="A133" s="46"/>
      <c r="B133" s="273" t="s">
        <v>507</v>
      </c>
      <c r="C133" s="274"/>
      <c r="D133" s="274"/>
      <c r="E133" s="275"/>
      <c r="F133" s="49" t="s">
        <v>325</v>
      </c>
      <c r="G133" s="65">
        <v>4.25</v>
      </c>
      <c r="H133" s="49" t="s">
        <v>61</v>
      </c>
      <c r="I133" s="50"/>
      <c r="J133" s="50"/>
      <c r="K133" s="50"/>
      <c r="L133" s="50"/>
      <c r="M133" s="50"/>
      <c r="N133" s="50"/>
      <c r="O133" s="50"/>
      <c r="P133" s="51" t="str">
        <f t="shared" si="20"/>
        <v/>
      </c>
      <c r="Q133" s="52" t="str">
        <f t="shared" si="19"/>
        <v/>
      </c>
    </row>
    <row r="134" spans="1:17" ht="15" customHeight="1" x14ac:dyDescent="0.25">
      <c r="A134" s="46"/>
      <c r="B134" s="273" t="s">
        <v>508</v>
      </c>
      <c r="C134" s="274"/>
      <c r="D134" s="274"/>
      <c r="E134" s="275"/>
      <c r="F134" s="49" t="s">
        <v>325</v>
      </c>
      <c r="G134" s="65">
        <v>4.25</v>
      </c>
      <c r="H134" s="49" t="s">
        <v>61</v>
      </c>
      <c r="I134" s="50"/>
      <c r="J134" s="50"/>
      <c r="K134" s="50"/>
      <c r="L134" s="50"/>
      <c r="M134" s="50"/>
      <c r="N134" s="50"/>
      <c r="O134" s="50"/>
      <c r="P134" s="51" t="str">
        <f t="shared" si="20"/>
        <v/>
      </c>
      <c r="Q134" s="52" t="str">
        <f t="shared" si="19"/>
        <v/>
      </c>
    </row>
    <row r="135" spans="1:17" ht="15" customHeight="1" x14ac:dyDescent="0.25">
      <c r="A135" s="280" t="s">
        <v>637</v>
      </c>
      <c r="B135" s="281"/>
      <c r="C135" s="281"/>
      <c r="D135" s="281"/>
      <c r="E135" s="281"/>
      <c r="F135" s="281"/>
      <c r="G135" s="281"/>
      <c r="H135" s="282"/>
      <c r="I135" s="45" t="s">
        <v>332</v>
      </c>
      <c r="J135" s="45" t="s">
        <v>332</v>
      </c>
      <c r="K135" s="45" t="s">
        <v>332</v>
      </c>
      <c r="L135" s="45" t="s">
        <v>332</v>
      </c>
      <c r="M135" s="45" t="s">
        <v>332</v>
      </c>
      <c r="N135" s="45" t="s">
        <v>332</v>
      </c>
      <c r="O135" s="45" t="s">
        <v>332</v>
      </c>
      <c r="P135" s="62" t="str">
        <f>IF(SUM(I136:O142)&gt;0,SUM(I136:O142),"")</f>
        <v/>
      </c>
      <c r="Q135" s="126" t="str">
        <f>IF(SUM(Q136:Q142)&gt;0,SUM(Q136:Q142),"")</f>
        <v/>
      </c>
    </row>
    <row r="136" spans="1:17" ht="15" customHeight="1" x14ac:dyDescent="0.25">
      <c r="A136" s="46"/>
      <c r="B136" s="273" t="s">
        <v>509</v>
      </c>
      <c r="C136" s="274"/>
      <c r="D136" s="274"/>
      <c r="E136" s="275"/>
      <c r="F136" s="49" t="s">
        <v>325</v>
      </c>
      <c r="G136" s="65">
        <v>3.95</v>
      </c>
      <c r="H136" s="49" t="s">
        <v>61</v>
      </c>
      <c r="I136" s="50"/>
      <c r="J136" s="50"/>
      <c r="K136" s="50"/>
      <c r="L136" s="50"/>
      <c r="M136" s="50"/>
      <c r="N136" s="50"/>
      <c r="O136" s="50"/>
      <c r="P136" s="50" t="str">
        <f>IF(SUM(I136:O136)&gt;0,SUM(I136:O136),"")</f>
        <v/>
      </c>
      <c r="Q136" s="52" t="str">
        <f>IF(P136="","",PRODUCT(P136,G136))</f>
        <v/>
      </c>
    </row>
    <row r="137" spans="1:17" ht="15" customHeight="1" x14ac:dyDescent="0.25">
      <c r="A137" s="46"/>
      <c r="B137" s="273" t="s">
        <v>510</v>
      </c>
      <c r="C137" s="274"/>
      <c r="D137" s="274"/>
      <c r="E137" s="275"/>
      <c r="F137" s="49" t="s">
        <v>325</v>
      </c>
      <c r="G137" s="65">
        <v>3.95</v>
      </c>
      <c r="H137" s="49" t="s">
        <v>61</v>
      </c>
      <c r="I137" s="50"/>
      <c r="J137" s="50"/>
      <c r="K137" s="50"/>
      <c r="L137" s="50"/>
      <c r="M137" s="50"/>
      <c r="N137" s="50"/>
      <c r="O137" s="50"/>
      <c r="P137" s="50" t="str">
        <f t="shared" ref="P137:P142" si="23">IF(SUM(I137:O137)&gt;0,SUM(I137:O137),"")</f>
        <v/>
      </c>
      <c r="Q137" s="52" t="str">
        <f t="shared" ref="Q137:Q142" si="24">IF(P137="","",PRODUCT(P137,G137))</f>
        <v/>
      </c>
    </row>
    <row r="138" spans="1:17" ht="15" customHeight="1" x14ac:dyDescent="0.25">
      <c r="A138" s="46"/>
      <c r="B138" s="273" t="s">
        <v>511</v>
      </c>
      <c r="C138" s="274"/>
      <c r="D138" s="274"/>
      <c r="E138" s="275"/>
      <c r="F138" s="49" t="s">
        <v>325</v>
      </c>
      <c r="G138" s="65">
        <v>3.95</v>
      </c>
      <c r="H138" s="49" t="s">
        <v>61</v>
      </c>
      <c r="I138" s="50"/>
      <c r="J138" s="50"/>
      <c r="K138" s="50"/>
      <c r="L138" s="50"/>
      <c r="M138" s="50"/>
      <c r="N138" s="50"/>
      <c r="O138" s="50"/>
      <c r="P138" s="50" t="str">
        <f t="shared" si="23"/>
        <v/>
      </c>
      <c r="Q138" s="52" t="str">
        <f t="shared" si="24"/>
        <v/>
      </c>
    </row>
    <row r="139" spans="1:17" ht="15" customHeight="1" x14ac:dyDescent="0.25">
      <c r="A139" s="46"/>
      <c r="B139" s="273" t="s">
        <v>512</v>
      </c>
      <c r="C139" s="274"/>
      <c r="D139" s="274"/>
      <c r="E139" s="275"/>
      <c r="F139" s="49" t="s">
        <v>325</v>
      </c>
      <c r="G139" s="65">
        <v>3.95</v>
      </c>
      <c r="H139" s="49" t="s">
        <v>61</v>
      </c>
      <c r="I139" s="50"/>
      <c r="J139" s="50"/>
      <c r="K139" s="50"/>
      <c r="L139" s="50"/>
      <c r="M139" s="50"/>
      <c r="N139" s="50"/>
      <c r="O139" s="50"/>
      <c r="P139" s="50" t="str">
        <f t="shared" si="23"/>
        <v/>
      </c>
      <c r="Q139" s="52" t="str">
        <f t="shared" si="24"/>
        <v/>
      </c>
    </row>
    <row r="140" spans="1:17" ht="15" customHeight="1" x14ac:dyDescent="0.25">
      <c r="A140" s="46"/>
      <c r="B140" s="273" t="s">
        <v>513</v>
      </c>
      <c r="C140" s="274"/>
      <c r="D140" s="274"/>
      <c r="E140" s="275"/>
      <c r="F140" s="49" t="s">
        <v>325</v>
      </c>
      <c r="G140" s="65">
        <v>3.95</v>
      </c>
      <c r="H140" s="49" t="s">
        <v>61</v>
      </c>
      <c r="I140" s="50"/>
      <c r="J140" s="50"/>
      <c r="K140" s="50"/>
      <c r="L140" s="50"/>
      <c r="M140" s="50"/>
      <c r="N140" s="50"/>
      <c r="O140" s="50"/>
      <c r="P140" s="50" t="str">
        <f t="shared" si="23"/>
        <v/>
      </c>
      <c r="Q140" s="52" t="str">
        <f t="shared" si="24"/>
        <v/>
      </c>
    </row>
    <row r="141" spans="1:17" ht="15" customHeight="1" x14ac:dyDescent="0.25">
      <c r="A141" s="46"/>
      <c r="B141" s="273" t="s">
        <v>514</v>
      </c>
      <c r="C141" s="274"/>
      <c r="D141" s="274"/>
      <c r="E141" s="275"/>
      <c r="F141" s="49" t="s">
        <v>325</v>
      </c>
      <c r="G141" s="65">
        <v>3.95</v>
      </c>
      <c r="H141" s="49" t="s">
        <v>61</v>
      </c>
      <c r="I141" s="50"/>
      <c r="J141" s="50"/>
      <c r="K141" s="50"/>
      <c r="L141" s="50"/>
      <c r="M141" s="50"/>
      <c r="N141" s="50"/>
      <c r="O141" s="50"/>
      <c r="P141" s="50" t="str">
        <f t="shared" si="23"/>
        <v/>
      </c>
      <c r="Q141" s="52" t="str">
        <f t="shared" si="24"/>
        <v/>
      </c>
    </row>
    <row r="142" spans="1:17" ht="15" customHeight="1" x14ac:dyDescent="0.25">
      <c r="A142" s="46"/>
      <c r="B142" s="273" t="s">
        <v>515</v>
      </c>
      <c r="C142" s="274"/>
      <c r="D142" s="274"/>
      <c r="E142" s="275"/>
      <c r="F142" s="49" t="s">
        <v>325</v>
      </c>
      <c r="G142" s="65">
        <v>4.5999999999999996</v>
      </c>
      <c r="H142" s="49" t="s">
        <v>61</v>
      </c>
      <c r="I142" s="50"/>
      <c r="J142" s="50"/>
      <c r="K142" s="50"/>
      <c r="L142" s="50"/>
      <c r="M142" s="50"/>
      <c r="N142" s="50"/>
      <c r="O142" s="50"/>
      <c r="P142" s="50" t="str">
        <f t="shared" si="23"/>
        <v/>
      </c>
      <c r="Q142" s="52" t="str">
        <f t="shared" si="24"/>
        <v/>
      </c>
    </row>
    <row r="143" spans="1:17" ht="15" customHeight="1" x14ac:dyDescent="0.25">
      <c r="A143" s="280" t="s">
        <v>638</v>
      </c>
      <c r="B143" s="281"/>
      <c r="C143" s="281"/>
      <c r="D143" s="281"/>
      <c r="E143" s="281"/>
      <c r="F143" s="281"/>
      <c r="G143" s="281"/>
      <c r="H143" s="282"/>
      <c r="I143" s="45" t="s">
        <v>233</v>
      </c>
      <c r="J143" s="45" t="s">
        <v>233</v>
      </c>
      <c r="K143" s="45" t="s">
        <v>233</v>
      </c>
      <c r="L143" s="45" t="s">
        <v>233</v>
      </c>
      <c r="M143" s="45" t="s">
        <v>233</v>
      </c>
      <c r="N143" s="45" t="s">
        <v>233</v>
      </c>
      <c r="O143" s="45" t="s">
        <v>233</v>
      </c>
      <c r="P143" s="62" t="str">
        <f>IF(SUM(P144:P154)&gt;0,SUM(P144:P154),"")</f>
        <v/>
      </c>
      <c r="Q143" s="126" t="str">
        <f>IF(SUM(Q144:Q156)&gt;0,SUM(Q144:Q156),"")</f>
        <v/>
      </c>
    </row>
    <row r="144" spans="1:17" ht="15" customHeight="1" x14ac:dyDescent="0.25">
      <c r="A144" s="46"/>
      <c r="B144" s="47" t="s">
        <v>516</v>
      </c>
      <c r="C144" s="48"/>
      <c r="D144" s="48"/>
      <c r="E144" s="48"/>
      <c r="F144" s="49" t="s">
        <v>325</v>
      </c>
      <c r="G144" s="65">
        <v>3.7</v>
      </c>
      <c r="H144" s="49" t="s">
        <v>61</v>
      </c>
      <c r="I144" s="50"/>
      <c r="J144" s="50"/>
      <c r="K144" s="50"/>
      <c r="L144" s="50"/>
      <c r="M144" s="50"/>
      <c r="N144" s="50"/>
      <c r="O144" s="50"/>
      <c r="P144" s="51" t="str">
        <f>IF(SUM(I144:O144)&gt;0,SUM(I144:O144),"")</f>
        <v/>
      </c>
      <c r="Q144" s="52" t="str">
        <f t="shared" ref="Q144:Q156" si="25">IF(P144="","",PRODUCT(P144,G144))</f>
        <v/>
      </c>
    </row>
    <row r="145" spans="1:17" ht="15" customHeight="1" x14ac:dyDescent="0.25">
      <c r="A145" s="46"/>
      <c r="B145" s="273" t="s">
        <v>517</v>
      </c>
      <c r="C145" s="274"/>
      <c r="D145" s="274"/>
      <c r="E145" s="275"/>
      <c r="F145" s="49" t="s">
        <v>325</v>
      </c>
      <c r="G145" s="65">
        <v>3.5</v>
      </c>
      <c r="H145" s="49" t="s">
        <v>61</v>
      </c>
      <c r="I145" s="50"/>
      <c r="J145" s="50"/>
      <c r="K145" s="50"/>
      <c r="L145" s="50"/>
      <c r="M145" s="50"/>
      <c r="N145" s="50"/>
      <c r="O145" s="50"/>
      <c r="P145" s="51" t="str">
        <f t="shared" ref="P145:P156" si="26">IF(SUM(I145:O145)&gt;0,SUM(I145:O145),"")</f>
        <v/>
      </c>
      <c r="Q145" s="52" t="str">
        <f t="shared" si="25"/>
        <v/>
      </c>
    </row>
    <row r="146" spans="1:17" ht="15" customHeight="1" x14ac:dyDescent="0.25">
      <c r="A146" s="46"/>
      <c r="B146" s="273" t="s">
        <v>518</v>
      </c>
      <c r="C146" s="274"/>
      <c r="D146" s="274"/>
      <c r="E146" s="275"/>
      <c r="F146" s="49" t="s">
        <v>325</v>
      </c>
      <c r="G146" s="65">
        <v>3.2</v>
      </c>
      <c r="H146" s="49" t="s">
        <v>61</v>
      </c>
      <c r="I146" s="50"/>
      <c r="J146" s="50"/>
      <c r="K146" s="50"/>
      <c r="L146" s="50"/>
      <c r="M146" s="50"/>
      <c r="N146" s="50"/>
      <c r="O146" s="50"/>
      <c r="P146" s="51" t="str">
        <f t="shared" si="26"/>
        <v/>
      </c>
      <c r="Q146" s="52" t="str">
        <f t="shared" si="25"/>
        <v/>
      </c>
    </row>
    <row r="147" spans="1:17" ht="15" customHeight="1" x14ac:dyDescent="0.25">
      <c r="A147" s="46"/>
      <c r="B147" s="47" t="s">
        <v>519</v>
      </c>
      <c r="C147" s="48"/>
      <c r="D147" s="48"/>
      <c r="E147" s="48"/>
      <c r="F147" s="49" t="s">
        <v>325</v>
      </c>
      <c r="G147" s="65">
        <v>3.3</v>
      </c>
      <c r="H147" s="49" t="s">
        <v>61</v>
      </c>
      <c r="I147" s="50"/>
      <c r="J147" s="50"/>
      <c r="K147" s="50"/>
      <c r="L147" s="50"/>
      <c r="M147" s="50"/>
      <c r="N147" s="50"/>
      <c r="O147" s="50"/>
      <c r="P147" s="51" t="str">
        <f t="shared" si="26"/>
        <v/>
      </c>
      <c r="Q147" s="52" t="str">
        <f t="shared" si="25"/>
        <v/>
      </c>
    </row>
    <row r="148" spans="1:17" ht="15" customHeight="1" x14ac:dyDescent="0.25">
      <c r="A148" s="46"/>
      <c r="B148" s="283" t="s">
        <v>520</v>
      </c>
      <c r="C148" s="284"/>
      <c r="D148" s="284"/>
      <c r="E148" s="285"/>
      <c r="F148" s="49" t="s">
        <v>325</v>
      </c>
      <c r="G148" s="65">
        <v>3.2</v>
      </c>
      <c r="H148" s="49" t="s">
        <v>61</v>
      </c>
      <c r="I148" s="50"/>
      <c r="J148" s="50"/>
      <c r="K148" s="50"/>
      <c r="L148" s="50"/>
      <c r="M148" s="50"/>
      <c r="N148" s="50"/>
      <c r="O148" s="50"/>
      <c r="P148" s="51" t="str">
        <f t="shared" si="26"/>
        <v/>
      </c>
      <c r="Q148" s="52" t="str">
        <f t="shared" si="25"/>
        <v/>
      </c>
    </row>
    <row r="149" spans="1:17" ht="15" customHeight="1" x14ac:dyDescent="0.25">
      <c r="A149" s="46"/>
      <c r="B149" s="47" t="s">
        <v>521</v>
      </c>
      <c r="C149" s="48"/>
      <c r="D149" s="48"/>
      <c r="E149" s="48"/>
      <c r="F149" s="49" t="s">
        <v>333</v>
      </c>
      <c r="G149" s="65">
        <v>2.7</v>
      </c>
      <c r="H149" s="49" t="s">
        <v>61</v>
      </c>
      <c r="I149" s="50"/>
      <c r="J149" s="50"/>
      <c r="K149" s="50"/>
      <c r="L149" s="50"/>
      <c r="M149" s="50"/>
      <c r="N149" s="50"/>
      <c r="O149" s="50"/>
      <c r="P149" s="51" t="str">
        <f t="shared" si="26"/>
        <v/>
      </c>
      <c r="Q149" s="52" t="str">
        <f t="shared" si="25"/>
        <v/>
      </c>
    </row>
    <row r="150" spans="1:17" ht="15" customHeight="1" x14ac:dyDescent="0.25">
      <c r="A150" s="46"/>
      <c r="B150" s="47" t="s">
        <v>522</v>
      </c>
      <c r="C150" s="48"/>
      <c r="D150" s="48"/>
      <c r="E150" s="48"/>
      <c r="F150" s="49" t="s">
        <v>325</v>
      </c>
      <c r="G150" s="65">
        <v>2.8</v>
      </c>
      <c r="H150" s="49" t="s">
        <v>61</v>
      </c>
      <c r="I150" s="50"/>
      <c r="J150" s="50"/>
      <c r="K150" s="50"/>
      <c r="L150" s="50"/>
      <c r="M150" s="50"/>
      <c r="N150" s="50"/>
      <c r="O150" s="50"/>
      <c r="P150" s="51" t="str">
        <f t="shared" si="26"/>
        <v/>
      </c>
      <c r="Q150" s="52" t="str">
        <f t="shared" si="25"/>
        <v/>
      </c>
    </row>
    <row r="151" spans="1:17" ht="15" customHeight="1" x14ac:dyDescent="0.25">
      <c r="A151" s="46"/>
      <c r="B151" s="47" t="s">
        <v>523</v>
      </c>
      <c r="C151" s="48"/>
      <c r="D151" s="48"/>
      <c r="E151" s="48"/>
      <c r="F151" s="49" t="s">
        <v>325</v>
      </c>
      <c r="G151" s="65">
        <v>2.9</v>
      </c>
      <c r="H151" s="49" t="s">
        <v>61</v>
      </c>
      <c r="I151" s="50"/>
      <c r="J151" s="50"/>
      <c r="K151" s="50"/>
      <c r="L151" s="50"/>
      <c r="M151" s="50"/>
      <c r="N151" s="50"/>
      <c r="O151" s="50"/>
      <c r="P151" s="51" t="str">
        <f t="shared" si="26"/>
        <v/>
      </c>
      <c r="Q151" s="52" t="str">
        <f t="shared" si="25"/>
        <v/>
      </c>
    </row>
    <row r="152" spans="1:17" ht="15" customHeight="1" x14ac:dyDescent="0.25">
      <c r="A152" s="46"/>
      <c r="B152" s="47" t="s">
        <v>525</v>
      </c>
      <c r="C152" s="48"/>
      <c r="D152" s="48"/>
      <c r="E152" s="48"/>
      <c r="F152" s="49" t="s">
        <v>325</v>
      </c>
      <c r="G152" s="65">
        <v>2.8</v>
      </c>
      <c r="H152" s="49" t="s">
        <v>61</v>
      </c>
      <c r="I152" s="50"/>
      <c r="J152" s="50"/>
      <c r="K152" s="50"/>
      <c r="L152" s="50"/>
      <c r="M152" s="50"/>
      <c r="N152" s="50"/>
      <c r="O152" s="50"/>
      <c r="P152" s="51" t="str">
        <f t="shared" si="26"/>
        <v/>
      </c>
      <c r="Q152" s="52" t="str">
        <f t="shared" si="25"/>
        <v/>
      </c>
    </row>
    <row r="153" spans="1:17" ht="15" customHeight="1" x14ac:dyDescent="0.25">
      <c r="A153" s="46"/>
      <c r="B153" s="273" t="s">
        <v>526</v>
      </c>
      <c r="C153" s="274"/>
      <c r="D153" s="274"/>
      <c r="E153" s="275"/>
      <c r="F153" s="49" t="s">
        <v>325</v>
      </c>
      <c r="G153" s="65">
        <v>2.6</v>
      </c>
      <c r="H153" s="49" t="s">
        <v>61</v>
      </c>
      <c r="I153" s="50"/>
      <c r="J153" s="50"/>
      <c r="K153" s="50"/>
      <c r="L153" s="50"/>
      <c r="M153" s="50"/>
      <c r="N153" s="50"/>
      <c r="O153" s="50"/>
      <c r="P153" s="51" t="str">
        <f t="shared" si="26"/>
        <v/>
      </c>
      <c r="Q153" s="52" t="str">
        <f t="shared" si="25"/>
        <v/>
      </c>
    </row>
    <row r="154" spans="1:17" ht="15" customHeight="1" x14ac:dyDescent="0.25">
      <c r="A154" s="46"/>
      <c r="B154" s="273" t="s">
        <v>527</v>
      </c>
      <c r="C154" s="274"/>
      <c r="D154" s="274"/>
      <c r="E154" s="275"/>
      <c r="F154" s="49" t="s">
        <v>325</v>
      </c>
      <c r="G154" s="65">
        <v>3.3</v>
      </c>
      <c r="H154" s="49" t="s">
        <v>61</v>
      </c>
      <c r="I154" s="50"/>
      <c r="J154" s="50"/>
      <c r="K154" s="50"/>
      <c r="L154" s="50"/>
      <c r="M154" s="50"/>
      <c r="N154" s="50"/>
      <c r="O154" s="50"/>
      <c r="P154" s="51" t="str">
        <f t="shared" si="26"/>
        <v/>
      </c>
      <c r="Q154" s="52" t="str">
        <f t="shared" si="25"/>
        <v/>
      </c>
    </row>
    <row r="155" spans="1:17" ht="15" customHeight="1" x14ac:dyDescent="0.25">
      <c r="A155" s="164"/>
      <c r="B155" s="274" t="s">
        <v>529</v>
      </c>
      <c r="C155" s="274"/>
      <c r="D155" s="274"/>
      <c r="E155" s="274"/>
      <c r="F155" s="49" t="s">
        <v>325</v>
      </c>
      <c r="G155" s="65">
        <v>3.3</v>
      </c>
      <c r="H155" s="49" t="s">
        <v>61</v>
      </c>
      <c r="I155" s="50"/>
      <c r="J155" s="50"/>
      <c r="K155" s="50"/>
      <c r="L155" s="50"/>
      <c r="M155" s="50"/>
      <c r="N155" s="50"/>
      <c r="O155" s="50"/>
      <c r="P155" s="51" t="str">
        <f t="shared" si="26"/>
        <v/>
      </c>
      <c r="Q155" s="52" t="str">
        <f t="shared" si="25"/>
        <v/>
      </c>
    </row>
    <row r="156" spans="1:17" ht="15" customHeight="1" x14ac:dyDescent="0.25">
      <c r="A156" s="164"/>
      <c r="B156" s="274" t="s">
        <v>528</v>
      </c>
      <c r="C156" s="274"/>
      <c r="D156" s="274"/>
      <c r="E156" s="274"/>
      <c r="F156" s="49" t="s">
        <v>325</v>
      </c>
      <c r="G156" s="65">
        <v>3.3</v>
      </c>
      <c r="H156" s="49" t="s">
        <v>61</v>
      </c>
      <c r="I156" s="50"/>
      <c r="J156" s="50"/>
      <c r="K156" s="50"/>
      <c r="L156" s="50"/>
      <c r="M156" s="50"/>
      <c r="N156" s="50"/>
      <c r="O156" s="50"/>
      <c r="P156" s="51" t="str">
        <f t="shared" si="26"/>
        <v/>
      </c>
      <c r="Q156" s="52" t="str">
        <f t="shared" si="25"/>
        <v/>
      </c>
    </row>
    <row r="157" spans="1:17" x14ac:dyDescent="0.25">
      <c r="A157" s="280" t="s">
        <v>639</v>
      </c>
      <c r="B157" s="281"/>
      <c r="C157" s="281"/>
      <c r="D157" s="281"/>
      <c r="E157" s="281"/>
      <c r="F157" s="281"/>
      <c r="G157" s="281"/>
      <c r="H157" s="282"/>
      <c r="I157" s="45" t="s">
        <v>233</v>
      </c>
      <c r="J157" s="45" t="s">
        <v>233</v>
      </c>
      <c r="K157" s="45" t="s">
        <v>233</v>
      </c>
      <c r="L157" s="45" t="s">
        <v>233</v>
      </c>
      <c r="M157" s="45" t="s">
        <v>233</v>
      </c>
      <c r="N157" s="45" t="s">
        <v>233</v>
      </c>
      <c r="O157" s="45" t="s">
        <v>233</v>
      </c>
      <c r="P157" s="62" t="str">
        <f>IF(SUM(P158:P167)&gt;0,SUM(P158:P167),"")</f>
        <v/>
      </c>
      <c r="Q157" s="54" t="str">
        <f>IF(SUM(Q158:Q168)&gt;0,SUM(Q158:Q168),"")</f>
        <v/>
      </c>
    </row>
    <row r="158" spans="1:17" ht="15" customHeight="1" x14ac:dyDescent="0.25">
      <c r="A158" s="46"/>
      <c r="B158" s="273" t="s">
        <v>530</v>
      </c>
      <c r="C158" s="274"/>
      <c r="D158" s="274"/>
      <c r="E158" s="275"/>
      <c r="F158" s="49" t="s">
        <v>334</v>
      </c>
      <c r="G158" s="65">
        <v>4.3</v>
      </c>
      <c r="H158" s="49" t="s">
        <v>65</v>
      </c>
      <c r="I158" s="50"/>
      <c r="J158" s="50"/>
      <c r="K158" s="50"/>
      <c r="L158" s="50"/>
      <c r="M158" s="50"/>
      <c r="N158" s="50"/>
      <c r="O158" s="50"/>
      <c r="P158" s="51" t="str">
        <f>IF(SUM(I158:O158)&gt;0,SUM(I158:O158),"")</f>
        <v/>
      </c>
      <c r="Q158" s="52" t="str">
        <f t="shared" ref="Q158:Q168" si="27">IF(P158="","",PRODUCT(P158,G158))</f>
        <v/>
      </c>
    </row>
    <row r="159" spans="1:17" ht="15" customHeight="1" x14ac:dyDescent="0.25">
      <c r="A159" s="46"/>
      <c r="B159" s="47" t="s">
        <v>531</v>
      </c>
      <c r="C159" s="48"/>
      <c r="D159" s="48"/>
      <c r="E159" s="48"/>
      <c r="F159" s="49" t="s">
        <v>334</v>
      </c>
      <c r="G159" s="65">
        <v>4.3</v>
      </c>
      <c r="H159" s="49" t="s">
        <v>65</v>
      </c>
      <c r="I159" s="50"/>
      <c r="J159" s="50"/>
      <c r="K159" s="50"/>
      <c r="L159" s="50"/>
      <c r="M159" s="50"/>
      <c r="N159" s="50"/>
      <c r="O159" s="50"/>
      <c r="P159" s="51" t="str">
        <f t="shared" ref="P159:P168" si="28">IF(SUM(I159:O159)&gt;0,SUM(I159:O159),"")</f>
        <v/>
      </c>
      <c r="Q159" s="52" t="str">
        <f t="shared" si="27"/>
        <v/>
      </c>
    </row>
    <row r="160" spans="1:17" ht="15" customHeight="1" x14ac:dyDescent="0.25">
      <c r="A160" s="46"/>
      <c r="B160" s="273" t="s">
        <v>532</v>
      </c>
      <c r="C160" s="274"/>
      <c r="D160" s="274"/>
      <c r="E160" s="275"/>
      <c r="F160" s="49" t="s">
        <v>334</v>
      </c>
      <c r="G160" s="65">
        <v>4.95</v>
      </c>
      <c r="H160" s="49" t="s">
        <v>65</v>
      </c>
      <c r="I160" s="50"/>
      <c r="J160" s="50"/>
      <c r="K160" s="50"/>
      <c r="L160" s="50"/>
      <c r="M160" s="50"/>
      <c r="N160" s="50"/>
      <c r="O160" s="50"/>
      <c r="P160" s="51" t="str">
        <f t="shared" si="28"/>
        <v/>
      </c>
      <c r="Q160" s="52" t="str">
        <f t="shared" si="27"/>
        <v/>
      </c>
    </row>
    <row r="161" spans="1:17" ht="15" customHeight="1" x14ac:dyDescent="0.25">
      <c r="A161" s="46"/>
      <c r="B161" s="47" t="s">
        <v>156</v>
      </c>
      <c r="C161" s="48"/>
      <c r="D161" s="48"/>
      <c r="E161" s="48"/>
      <c r="F161" s="49" t="s">
        <v>334</v>
      </c>
      <c r="G161" s="65">
        <v>4.95</v>
      </c>
      <c r="H161" s="49" t="s">
        <v>65</v>
      </c>
      <c r="I161" s="50"/>
      <c r="J161" s="50"/>
      <c r="K161" s="50"/>
      <c r="L161" s="50"/>
      <c r="M161" s="50"/>
      <c r="N161" s="50"/>
      <c r="O161" s="50"/>
      <c r="P161" s="51" t="str">
        <f t="shared" si="28"/>
        <v/>
      </c>
      <c r="Q161" s="52" t="str">
        <f t="shared" si="27"/>
        <v/>
      </c>
    </row>
    <row r="162" spans="1:17" ht="15" customHeight="1" x14ac:dyDescent="0.25">
      <c r="A162" s="46"/>
      <c r="B162" s="270" t="s">
        <v>533</v>
      </c>
      <c r="C162" s="271"/>
      <c r="D162" s="271"/>
      <c r="E162" s="272"/>
      <c r="F162" s="49" t="s">
        <v>334</v>
      </c>
      <c r="G162" s="65">
        <v>4.5</v>
      </c>
      <c r="H162" s="49" t="s">
        <v>65</v>
      </c>
      <c r="I162" s="50"/>
      <c r="J162" s="50"/>
      <c r="K162" s="50"/>
      <c r="L162" s="50"/>
      <c r="M162" s="50"/>
      <c r="N162" s="50"/>
      <c r="O162" s="50"/>
      <c r="P162" s="51" t="str">
        <f t="shared" si="28"/>
        <v/>
      </c>
      <c r="Q162" s="52" t="str">
        <f t="shared" si="27"/>
        <v/>
      </c>
    </row>
    <row r="163" spans="1:17" ht="15" customHeight="1" x14ac:dyDescent="0.25">
      <c r="A163" s="46"/>
      <c r="B163" s="270" t="s">
        <v>534</v>
      </c>
      <c r="C163" s="271"/>
      <c r="D163" s="271"/>
      <c r="E163" s="272"/>
      <c r="F163" s="49" t="s">
        <v>334</v>
      </c>
      <c r="G163" s="65">
        <v>4.5</v>
      </c>
      <c r="H163" s="49" t="s">
        <v>65</v>
      </c>
      <c r="I163" s="50"/>
      <c r="J163" s="50"/>
      <c r="K163" s="50"/>
      <c r="L163" s="50"/>
      <c r="M163" s="50"/>
      <c r="N163" s="50"/>
      <c r="O163" s="50"/>
      <c r="P163" s="51" t="str">
        <f t="shared" si="28"/>
        <v/>
      </c>
      <c r="Q163" s="52" t="str">
        <f t="shared" si="27"/>
        <v/>
      </c>
    </row>
    <row r="164" spans="1:17" ht="15" customHeight="1" x14ac:dyDescent="0.25">
      <c r="A164" s="46"/>
      <c r="B164" s="267" t="s">
        <v>535</v>
      </c>
      <c r="C164" s="268"/>
      <c r="D164" s="268"/>
      <c r="E164" s="269"/>
      <c r="F164" s="49" t="s">
        <v>334</v>
      </c>
      <c r="G164" s="65">
        <v>4.95</v>
      </c>
      <c r="H164" s="49" t="s">
        <v>65</v>
      </c>
      <c r="I164" s="50"/>
      <c r="J164" s="50"/>
      <c r="K164" s="50"/>
      <c r="L164" s="50"/>
      <c r="M164" s="50"/>
      <c r="N164" s="50"/>
      <c r="O164" s="50"/>
      <c r="P164" s="51" t="str">
        <f t="shared" ref="P164:P165" si="29">IF(SUM(I164:O164)&gt;0,SUM(I164:O164),"")</f>
        <v/>
      </c>
      <c r="Q164" s="52" t="str">
        <f t="shared" ref="Q164:Q165" si="30">IF(P164="","",PRODUCT(P164,G164))</f>
        <v/>
      </c>
    </row>
    <row r="165" spans="1:17" ht="15" customHeight="1" x14ac:dyDescent="0.25">
      <c r="A165" s="46"/>
      <c r="B165" s="47" t="s">
        <v>536</v>
      </c>
      <c r="C165" s="48"/>
      <c r="D165" s="48"/>
      <c r="E165" s="48"/>
      <c r="F165" s="49" t="s">
        <v>334</v>
      </c>
      <c r="G165" s="65">
        <v>4.95</v>
      </c>
      <c r="H165" s="49" t="s">
        <v>65</v>
      </c>
      <c r="I165" s="50"/>
      <c r="J165" s="50"/>
      <c r="K165" s="50"/>
      <c r="L165" s="50"/>
      <c r="M165" s="50"/>
      <c r="N165" s="50"/>
      <c r="O165" s="50"/>
      <c r="P165" s="51" t="str">
        <f t="shared" si="29"/>
        <v/>
      </c>
      <c r="Q165" s="52" t="str">
        <f t="shared" si="30"/>
        <v/>
      </c>
    </row>
    <row r="166" spans="1:17" ht="15" customHeight="1" x14ac:dyDescent="0.25">
      <c r="A166" s="46"/>
      <c r="B166" s="47" t="s">
        <v>537</v>
      </c>
      <c r="C166" s="48"/>
      <c r="D166" s="48"/>
      <c r="E166" s="48"/>
      <c r="F166" s="49" t="s">
        <v>334</v>
      </c>
      <c r="G166" s="65">
        <v>4.5</v>
      </c>
      <c r="H166" s="49" t="s">
        <v>65</v>
      </c>
      <c r="I166" s="50"/>
      <c r="J166" s="50"/>
      <c r="K166" s="50"/>
      <c r="L166" s="50"/>
      <c r="M166" s="50"/>
      <c r="N166" s="50"/>
      <c r="O166" s="50"/>
      <c r="P166" s="51" t="str">
        <f t="shared" si="28"/>
        <v/>
      </c>
      <c r="Q166" s="52" t="str">
        <f t="shared" si="27"/>
        <v/>
      </c>
    </row>
    <row r="167" spans="1:17" ht="15" customHeight="1" x14ac:dyDescent="0.25">
      <c r="A167" s="46"/>
      <c r="B167" s="273" t="s">
        <v>538</v>
      </c>
      <c r="C167" s="274"/>
      <c r="D167" s="274"/>
      <c r="E167" s="275"/>
      <c r="F167" s="49" t="s">
        <v>334</v>
      </c>
      <c r="G167" s="65">
        <v>4.95</v>
      </c>
      <c r="H167" s="49" t="s">
        <v>65</v>
      </c>
      <c r="I167" s="50"/>
      <c r="J167" s="50"/>
      <c r="K167" s="50"/>
      <c r="L167" s="50"/>
      <c r="M167" s="50"/>
      <c r="N167" s="50"/>
      <c r="O167" s="50"/>
      <c r="P167" s="51" t="str">
        <f>IF(SUM(I167:O167)&gt;0,SUM(I167:O167),"")</f>
        <v/>
      </c>
      <c r="Q167" s="52" t="str">
        <f t="shared" si="27"/>
        <v/>
      </c>
    </row>
    <row r="168" spans="1:17" ht="15" customHeight="1" x14ac:dyDescent="0.25">
      <c r="A168" s="164"/>
      <c r="B168" s="274" t="s">
        <v>539</v>
      </c>
      <c r="C168" s="274"/>
      <c r="D168" s="274"/>
      <c r="E168" s="274"/>
      <c r="F168" s="49" t="s">
        <v>334</v>
      </c>
      <c r="G168" s="65">
        <v>4.5</v>
      </c>
      <c r="H168" s="49" t="s">
        <v>65</v>
      </c>
      <c r="I168" s="50"/>
      <c r="J168" s="50"/>
      <c r="K168" s="50"/>
      <c r="L168" s="50"/>
      <c r="M168" s="50"/>
      <c r="N168" s="50"/>
      <c r="O168" s="50"/>
      <c r="P168" s="51" t="str">
        <f t="shared" si="28"/>
        <v/>
      </c>
      <c r="Q168" s="52" t="str">
        <f t="shared" si="27"/>
        <v/>
      </c>
    </row>
    <row r="169" spans="1:17" ht="14.25" customHeight="1" x14ac:dyDescent="0.25">
      <c r="A169" s="280" t="s">
        <v>640</v>
      </c>
      <c r="B169" s="281"/>
      <c r="C169" s="281"/>
      <c r="D169" s="281"/>
      <c r="E169" s="281"/>
      <c r="F169" s="281"/>
      <c r="G169" s="281"/>
      <c r="H169" s="282"/>
      <c r="I169" s="45" t="s">
        <v>233</v>
      </c>
      <c r="J169" s="45" t="s">
        <v>233</v>
      </c>
      <c r="K169" s="45" t="s">
        <v>233</v>
      </c>
      <c r="L169" s="45" t="s">
        <v>233</v>
      </c>
      <c r="M169" s="45" t="s">
        <v>233</v>
      </c>
      <c r="N169" s="45" t="s">
        <v>233</v>
      </c>
      <c r="O169" s="45" t="s">
        <v>233</v>
      </c>
      <c r="P169" s="62" t="str">
        <f>IF(SUM(P170:P201)&gt;0,SUM(P170:P201),"")</f>
        <v/>
      </c>
      <c r="Q169" s="126" t="str">
        <f>IF(SUM(Q170:Q201)&gt;0,SUM(Q170:Q201),"")</f>
        <v/>
      </c>
    </row>
    <row r="170" spans="1:17" ht="27" customHeight="1" x14ac:dyDescent="0.25">
      <c r="A170" s="46"/>
      <c r="B170" s="264" t="s">
        <v>540</v>
      </c>
      <c r="C170" s="265"/>
      <c r="D170" s="265"/>
      <c r="E170" s="266"/>
      <c r="F170" s="49" t="s">
        <v>327</v>
      </c>
      <c r="G170" s="65">
        <v>11.5</v>
      </c>
      <c r="H170" s="49" t="s">
        <v>63</v>
      </c>
      <c r="I170" s="50"/>
      <c r="J170" s="50"/>
      <c r="K170" s="50"/>
      <c r="L170" s="50"/>
      <c r="M170" s="50"/>
      <c r="N170" s="50"/>
      <c r="O170" s="50"/>
      <c r="P170" s="51" t="str">
        <f>IF(SUM(I170:O170)&gt;0,SUM(I170:O170),"")</f>
        <v/>
      </c>
      <c r="Q170" s="52" t="str">
        <f t="shared" ref="Q170:Q201" si="31">IF(P170="","",PRODUCT(P170,G170))</f>
        <v/>
      </c>
    </row>
    <row r="171" spans="1:17" ht="27" customHeight="1" x14ac:dyDescent="0.25">
      <c r="A171" s="46"/>
      <c r="B171" s="270" t="s">
        <v>542</v>
      </c>
      <c r="C171" s="271"/>
      <c r="D171" s="271"/>
      <c r="E171" s="272"/>
      <c r="F171" s="49" t="s">
        <v>327</v>
      </c>
      <c r="G171" s="65">
        <v>5.2</v>
      </c>
      <c r="H171" s="49" t="s">
        <v>63</v>
      </c>
      <c r="I171" s="50"/>
      <c r="J171" s="50"/>
      <c r="K171" s="50"/>
      <c r="L171" s="50"/>
      <c r="M171" s="50"/>
      <c r="N171" s="50"/>
      <c r="O171" s="50"/>
      <c r="P171" s="51" t="str">
        <f t="shared" ref="P171:P201" si="32">IF(SUM(I171:O171)&gt;0,SUM(I171:O171),"")</f>
        <v/>
      </c>
      <c r="Q171" s="52" t="str">
        <f t="shared" si="31"/>
        <v/>
      </c>
    </row>
    <row r="172" spans="1:17" x14ac:dyDescent="0.25">
      <c r="A172" s="46"/>
      <c r="B172" s="270" t="s">
        <v>541</v>
      </c>
      <c r="C172" s="271"/>
      <c r="D172" s="271"/>
      <c r="E172" s="272"/>
      <c r="F172" s="49" t="s">
        <v>327</v>
      </c>
      <c r="G172" s="65">
        <v>3.9</v>
      </c>
      <c r="H172" s="49" t="s">
        <v>63</v>
      </c>
      <c r="I172" s="50"/>
      <c r="J172" s="50"/>
      <c r="K172" s="50"/>
      <c r="L172" s="50"/>
      <c r="M172" s="50"/>
      <c r="N172" s="50"/>
      <c r="O172" s="50"/>
      <c r="P172" s="51" t="str">
        <f t="shared" si="32"/>
        <v/>
      </c>
      <c r="Q172" s="52" t="str">
        <f t="shared" si="31"/>
        <v/>
      </c>
    </row>
    <row r="173" spans="1:17" ht="15" customHeight="1" x14ac:dyDescent="0.25">
      <c r="A173" s="46"/>
      <c r="B173" s="47" t="s">
        <v>543</v>
      </c>
      <c r="C173" s="48"/>
      <c r="D173" s="48"/>
      <c r="E173" s="48"/>
      <c r="F173" s="49" t="s">
        <v>327</v>
      </c>
      <c r="G173" s="65">
        <v>5.3</v>
      </c>
      <c r="H173" s="49" t="s">
        <v>63</v>
      </c>
      <c r="I173" s="50"/>
      <c r="J173" s="50"/>
      <c r="K173" s="50"/>
      <c r="L173" s="50"/>
      <c r="M173" s="50"/>
      <c r="N173" s="50"/>
      <c r="O173" s="50"/>
      <c r="P173" s="51" t="str">
        <f t="shared" si="32"/>
        <v/>
      </c>
      <c r="Q173" s="52" t="str">
        <f t="shared" si="31"/>
        <v/>
      </c>
    </row>
    <row r="174" spans="1:17" x14ac:dyDescent="0.25">
      <c r="A174" s="46"/>
      <c r="B174" s="270" t="s">
        <v>544</v>
      </c>
      <c r="C174" s="271"/>
      <c r="D174" s="271"/>
      <c r="E174" s="272"/>
      <c r="F174" s="49" t="s">
        <v>327</v>
      </c>
      <c r="G174" s="65">
        <v>4.9000000000000004</v>
      </c>
      <c r="H174" s="49" t="s">
        <v>63</v>
      </c>
      <c r="I174" s="50"/>
      <c r="J174" s="50"/>
      <c r="K174" s="50"/>
      <c r="L174" s="50"/>
      <c r="M174" s="50"/>
      <c r="N174" s="50"/>
      <c r="O174" s="50"/>
      <c r="P174" s="51" t="str">
        <f t="shared" si="32"/>
        <v/>
      </c>
      <c r="Q174" s="52" t="str">
        <f t="shared" si="31"/>
        <v/>
      </c>
    </row>
    <row r="175" spans="1:17" x14ac:dyDescent="0.25">
      <c r="A175" s="46"/>
      <c r="B175" s="270" t="s">
        <v>545</v>
      </c>
      <c r="C175" s="271"/>
      <c r="D175" s="271"/>
      <c r="E175" s="272"/>
      <c r="F175" s="49" t="s">
        <v>327</v>
      </c>
      <c r="G175" s="65">
        <v>9.5</v>
      </c>
      <c r="H175" s="49" t="s">
        <v>63</v>
      </c>
      <c r="I175" s="50"/>
      <c r="J175" s="50"/>
      <c r="K175" s="50"/>
      <c r="L175" s="50"/>
      <c r="M175" s="50"/>
      <c r="N175" s="50"/>
      <c r="O175" s="50"/>
      <c r="P175" s="51" t="str">
        <f t="shared" si="32"/>
        <v/>
      </c>
      <c r="Q175" s="52" t="str">
        <f t="shared" si="31"/>
        <v/>
      </c>
    </row>
    <row r="176" spans="1:17" x14ac:dyDescent="0.25">
      <c r="A176" s="46"/>
      <c r="B176" s="270" t="s">
        <v>546</v>
      </c>
      <c r="C176" s="271"/>
      <c r="D176" s="271"/>
      <c r="E176" s="272"/>
      <c r="F176" s="49" t="s">
        <v>327</v>
      </c>
      <c r="G176" s="65">
        <v>13.1</v>
      </c>
      <c r="H176" s="49" t="s">
        <v>63</v>
      </c>
      <c r="I176" s="50"/>
      <c r="J176" s="50"/>
      <c r="K176" s="50"/>
      <c r="L176" s="50"/>
      <c r="M176" s="50"/>
      <c r="N176" s="50"/>
      <c r="O176" s="50"/>
      <c r="P176" s="51" t="str">
        <f t="shared" si="32"/>
        <v/>
      </c>
      <c r="Q176" s="52" t="str">
        <f t="shared" si="31"/>
        <v/>
      </c>
    </row>
    <row r="177" spans="1:17" ht="15" customHeight="1" x14ac:dyDescent="0.25">
      <c r="A177" s="46"/>
      <c r="B177" s="47" t="s">
        <v>547</v>
      </c>
      <c r="C177" s="48"/>
      <c r="D177" s="48"/>
      <c r="E177" s="48"/>
      <c r="F177" s="49" t="s">
        <v>327</v>
      </c>
      <c r="G177" s="65">
        <v>14.2</v>
      </c>
      <c r="H177" s="49" t="s">
        <v>63</v>
      </c>
      <c r="I177" s="50"/>
      <c r="J177" s="50"/>
      <c r="K177" s="50"/>
      <c r="L177" s="50"/>
      <c r="M177" s="50"/>
      <c r="N177" s="50"/>
      <c r="O177" s="50"/>
      <c r="P177" s="51" t="str">
        <f t="shared" si="32"/>
        <v/>
      </c>
      <c r="Q177" s="52" t="str">
        <f t="shared" si="31"/>
        <v/>
      </c>
    </row>
    <row r="178" spans="1:17" x14ac:dyDescent="0.25">
      <c r="A178" s="46"/>
      <c r="B178" s="270" t="s">
        <v>548</v>
      </c>
      <c r="C178" s="271"/>
      <c r="D178" s="271"/>
      <c r="E178" s="272"/>
      <c r="F178" s="49" t="s">
        <v>327</v>
      </c>
      <c r="G178" s="65">
        <v>13.1</v>
      </c>
      <c r="H178" s="49" t="s">
        <v>63</v>
      </c>
      <c r="I178" s="50"/>
      <c r="J178" s="50"/>
      <c r="K178" s="50"/>
      <c r="L178" s="50"/>
      <c r="M178" s="50"/>
      <c r="N178" s="50"/>
      <c r="O178" s="50"/>
      <c r="P178" s="51" t="str">
        <f t="shared" si="32"/>
        <v/>
      </c>
      <c r="Q178" s="52" t="str">
        <f t="shared" si="31"/>
        <v/>
      </c>
    </row>
    <row r="179" spans="1:17" ht="15.75" customHeight="1" x14ac:dyDescent="0.25">
      <c r="A179" s="46"/>
      <c r="B179" s="270" t="s">
        <v>549</v>
      </c>
      <c r="C179" s="271"/>
      <c r="D179" s="271"/>
      <c r="E179" s="272"/>
      <c r="F179" s="49" t="s">
        <v>327</v>
      </c>
      <c r="G179" s="65">
        <v>14.9</v>
      </c>
      <c r="H179" s="49" t="s">
        <v>63</v>
      </c>
      <c r="I179" s="50"/>
      <c r="J179" s="50"/>
      <c r="K179" s="50"/>
      <c r="L179" s="50"/>
      <c r="M179" s="50"/>
      <c r="N179" s="50"/>
      <c r="O179" s="50"/>
      <c r="P179" s="51" t="str">
        <f t="shared" si="32"/>
        <v/>
      </c>
      <c r="Q179" s="52" t="str">
        <f t="shared" si="31"/>
        <v/>
      </c>
    </row>
    <row r="180" spans="1:17" ht="15" customHeight="1" x14ac:dyDescent="0.25">
      <c r="A180" s="46"/>
      <c r="B180" s="273" t="s">
        <v>550</v>
      </c>
      <c r="C180" s="274"/>
      <c r="D180" s="274"/>
      <c r="E180" s="275"/>
      <c r="F180" s="49" t="s">
        <v>327</v>
      </c>
      <c r="G180" s="65">
        <v>9.8000000000000007</v>
      </c>
      <c r="H180" s="49" t="s">
        <v>63</v>
      </c>
      <c r="I180" s="50"/>
      <c r="J180" s="50"/>
      <c r="K180" s="50"/>
      <c r="L180" s="50"/>
      <c r="M180" s="50"/>
      <c r="N180" s="50"/>
      <c r="O180" s="50"/>
      <c r="P180" s="51" t="str">
        <f t="shared" si="32"/>
        <v/>
      </c>
      <c r="Q180" s="52" t="str">
        <f t="shared" si="31"/>
        <v/>
      </c>
    </row>
    <row r="181" spans="1:17" x14ac:dyDescent="0.25">
      <c r="A181" s="46"/>
      <c r="B181" s="270" t="s">
        <v>551</v>
      </c>
      <c r="C181" s="271"/>
      <c r="D181" s="271"/>
      <c r="E181" s="272"/>
      <c r="F181" s="49" t="s">
        <v>327</v>
      </c>
      <c r="G181" s="65">
        <v>16.899999999999999</v>
      </c>
      <c r="H181" s="49" t="s">
        <v>63</v>
      </c>
      <c r="I181" s="50"/>
      <c r="J181" s="50"/>
      <c r="K181" s="50"/>
      <c r="L181" s="50"/>
      <c r="M181" s="50"/>
      <c r="N181" s="50"/>
      <c r="O181" s="50"/>
      <c r="P181" s="51" t="str">
        <f t="shared" ref="P181:P183" si="33">IF(SUM(I181:O181)&gt;0,SUM(I181:O181),"")</f>
        <v/>
      </c>
      <c r="Q181" s="52" t="str">
        <f t="shared" ref="Q181:Q183" si="34">IF(P181="","",PRODUCT(P181,G181))</f>
        <v/>
      </c>
    </row>
    <row r="182" spans="1:17" ht="15.75" customHeight="1" x14ac:dyDescent="0.25">
      <c r="A182" s="46"/>
      <c r="B182" s="270" t="s">
        <v>552</v>
      </c>
      <c r="C182" s="271"/>
      <c r="D182" s="271"/>
      <c r="E182" s="272"/>
      <c r="F182" s="49" t="s">
        <v>327</v>
      </c>
      <c r="G182" s="65">
        <v>16.899999999999999</v>
      </c>
      <c r="H182" s="49" t="s">
        <v>63</v>
      </c>
      <c r="I182" s="50"/>
      <c r="J182" s="50"/>
      <c r="K182" s="50"/>
      <c r="L182" s="50"/>
      <c r="M182" s="50"/>
      <c r="N182" s="50"/>
      <c r="O182" s="50"/>
      <c r="P182" s="51" t="str">
        <f t="shared" si="33"/>
        <v/>
      </c>
      <c r="Q182" s="52" t="str">
        <f t="shared" si="34"/>
        <v/>
      </c>
    </row>
    <row r="183" spans="1:17" ht="15" customHeight="1" x14ac:dyDescent="0.25">
      <c r="A183" s="46"/>
      <c r="B183" s="273" t="s">
        <v>581</v>
      </c>
      <c r="C183" s="274"/>
      <c r="D183" s="274"/>
      <c r="E183" s="275"/>
      <c r="F183" s="49" t="s">
        <v>327</v>
      </c>
      <c r="G183" s="65">
        <v>13.9</v>
      </c>
      <c r="H183" s="49" t="s">
        <v>63</v>
      </c>
      <c r="I183" s="50"/>
      <c r="J183" s="50"/>
      <c r="K183" s="50"/>
      <c r="L183" s="50"/>
      <c r="M183" s="50"/>
      <c r="N183" s="50"/>
      <c r="O183" s="50"/>
      <c r="P183" s="51" t="str">
        <f t="shared" si="33"/>
        <v/>
      </c>
      <c r="Q183" s="52" t="str">
        <f t="shared" si="34"/>
        <v/>
      </c>
    </row>
    <row r="184" spans="1:17" ht="15" customHeight="1" x14ac:dyDescent="0.25">
      <c r="A184" s="46"/>
      <c r="B184" s="47" t="s">
        <v>553</v>
      </c>
      <c r="C184" s="48"/>
      <c r="D184" s="48"/>
      <c r="E184" s="48"/>
      <c r="F184" s="49" t="s">
        <v>327</v>
      </c>
      <c r="G184" s="65">
        <v>17.5</v>
      </c>
      <c r="H184" s="49" t="s">
        <v>63</v>
      </c>
      <c r="I184" s="50"/>
      <c r="J184" s="50"/>
      <c r="K184" s="50"/>
      <c r="L184" s="50"/>
      <c r="M184" s="50"/>
      <c r="N184" s="50"/>
      <c r="O184" s="50"/>
      <c r="P184" s="51" t="str">
        <f t="shared" si="32"/>
        <v/>
      </c>
      <c r="Q184" s="52" t="str">
        <f t="shared" si="31"/>
        <v/>
      </c>
    </row>
    <row r="185" spans="1:17" ht="15" customHeight="1" x14ac:dyDescent="0.25">
      <c r="A185" s="46"/>
      <c r="B185" s="47" t="s">
        <v>554</v>
      </c>
      <c r="C185" s="48"/>
      <c r="D185" s="48"/>
      <c r="E185" s="48"/>
      <c r="F185" s="49" t="s">
        <v>327</v>
      </c>
      <c r="G185" s="65">
        <v>14.9</v>
      </c>
      <c r="H185" s="49" t="s">
        <v>63</v>
      </c>
      <c r="I185" s="50"/>
      <c r="J185" s="50"/>
      <c r="K185" s="50"/>
      <c r="L185" s="50"/>
      <c r="M185" s="50"/>
      <c r="N185" s="50"/>
      <c r="O185" s="50"/>
      <c r="P185" s="51" t="str">
        <f t="shared" si="32"/>
        <v/>
      </c>
      <c r="Q185" s="52" t="str">
        <f t="shared" si="31"/>
        <v/>
      </c>
    </row>
    <row r="186" spans="1:17" ht="15" customHeight="1" x14ac:dyDescent="0.25">
      <c r="A186" s="46"/>
      <c r="B186" s="273" t="s">
        <v>555</v>
      </c>
      <c r="C186" s="274"/>
      <c r="D186" s="274"/>
      <c r="E186" s="275"/>
      <c r="F186" s="49" t="s">
        <v>327</v>
      </c>
      <c r="G186" s="65">
        <v>8.9</v>
      </c>
      <c r="H186" s="49" t="s">
        <v>63</v>
      </c>
      <c r="I186" s="50"/>
      <c r="J186" s="50"/>
      <c r="K186" s="50"/>
      <c r="L186" s="50"/>
      <c r="M186" s="50"/>
      <c r="N186" s="50"/>
      <c r="O186" s="50"/>
      <c r="P186" s="51" t="str">
        <f t="shared" si="32"/>
        <v/>
      </c>
      <c r="Q186" s="52" t="str">
        <f t="shared" si="31"/>
        <v/>
      </c>
    </row>
    <row r="187" spans="1:17" ht="15" customHeight="1" x14ac:dyDescent="0.25">
      <c r="A187" s="46"/>
      <c r="B187" s="47" t="s">
        <v>556</v>
      </c>
      <c r="C187" s="48"/>
      <c r="D187" s="48"/>
      <c r="E187" s="48"/>
      <c r="F187" s="49" t="s">
        <v>327</v>
      </c>
      <c r="G187" s="65">
        <v>8.9</v>
      </c>
      <c r="H187" s="49" t="s">
        <v>63</v>
      </c>
      <c r="I187" s="50"/>
      <c r="J187" s="50"/>
      <c r="K187" s="50"/>
      <c r="L187" s="50"/>
      <c r="M187" s="50"/>
      <c r="N187" s="50"/>
      <c r="O187" s="50"/>
      <c r="P187" s="51" t="str">
        <f t="shared" si="32"/>
        <v/>
      </c>
      <c r="Q187" s="52" t="str">
        <f t="shared" si="31"/>
        <v/>
      </c>
    </row>
    <row r="188" spans="1:17" ht="15" customHeight="1" x14ac:dyDescent="0.25">
      <c r="A188" s="46"/>
      <c r="B188" s="273" t="s">
        <v>557</v>
      </c>
      <c r="C188" s="274"/>
      <c r="D188" s="274"/>
      <c r="E188" s="275"/>
      <c r="F188" s="49" t="s">
        <v>327</v>
      </c>
      <c r="G188" s="65">
        <v>14.2</v>
      </c>
      <c r="H188" s="49" t="s">
        <v>63</v>
      </c>
      <c r="I188" s="50"/>
      <c r="J188" s="50"/>
      <c r="K188" s="50"/>
      <c r="L188" s="50"/>
      <c r="M188" s="50"/>
      <c r="N188" s="50"/>
      <c r="O188" s="50"/>
      <c r="P188" s="51" t="str">
        <f t="shared" si="32"/>
        <v/>
      </c>
      <c r="Q188" s="52" t="str">
        <f t="shared" si="31"/>
        <v/>
      </c>
    </row>
    <row r="189" spans="1:17" ht="15" customHeight="1" x14ac:dyDescent="0.25">
      <c r="A189" s="46"/>
      <c r="B189" s="273" t="s">
        <v>558</v>
      </c>
      <c r="C189" s="274"/>
      <c r="D189" s="274"/>
      <c r="E189" s="275"/>
      <c r="F189" s="49" t="s">
        <v>327</v>
      </c>
      <c r="G189" s="65">
        <v>14.2</v>
      </c>
      <c r="H189" s="49" t="s">
        <v>63</v>
      </c>
      <c r="I189" s="50"/>
      <c r="J189" s="50"/>
      <c r="K189" s="50"/>
      <c r="L189" s="50"/>
      <c r="M189" s="50"/>
      <c r="N189" s="50"/>
      <c r="O189" s="50"/>
      <c r="P189" s="51" t="str">
        <f t="shared" si="32"/>
        <v/>
      </c>
      <c r="Q189" s="52" t="str">
        <f t="shared" si="31"/>
        <v/>
      </c>
    </row>
    <row r="190" spans="1:17" ht="15" customHeight="1" x14ac:dyDescent="0.25">
      <c r="A190" s="46"/>
      <c r="B190" s="273" t="s">
        <v>559</v>
      </c>
      <c r="C190" s="274"/>
      <c r="D190" s="274"/>
      <c r="E190" s="275"/>
      <c r="F190" s="49" t="s">
        <v>327</v>
      </c>
      <c r="G190" s="65">
        <v>16.399999999999999</v>
      </c>
      <c r="H190" s="49" t="s">
        <v>63</v>
      </c>
      <c r="I190" s="50"/>
      <c r="J190" s="50"/>
      <c r="K190" s="50"/>
      <c r="L190" s="50"/>
      <c r="M190" s="50"/>
      <c r="N190" s="50"/>
      <c r="O190" s="50"/>
      <c r="P190" s="51" t="str">
        <f t="shared" si="32"/>
        <v/>
      </c>
      <c r="Q190" s="52" t="str">
        <f t="shared" si="31"/>
        <v/>
      </c>
    </row>
    <row r="191" spans="1:17" ht="15" customHeight="1" x14ac:dyDescent="0.25">
      <c r="A191" s="46"/>
      <c r="B191" s="273" t="s">
        <v>560</v>
      </c>
      <c r="C191" s="274"/>
      <c r="D191" s="274"/>
      <c r="E191" s="275"/>
      <c r="F191" s="49" t="s">
        <v>327</v>
      </c>
      <c r="G191" s="65">
        <v>13.1</v>
      </c>
      <c r="H191" s="49" t="s">
        <v>63</v>
      </c>
      <c r="I191" s="50"/>
      <c r="J191" s="50"/>
      <c r="K191" s="50"/>
      <c r="L191" s="50"/>
      <c r="M191" s="50"/>
      <c r="N191" s="50"/>
      <c r="O191" s="50"/>
      <c r="P191" s="51" t="str">
        <f t="shared" si="32"/>
        <v/>
      </c>
      <c r="Q191" s="52" t="str">
        <f t="shared" si="31"/>
        <v/>
      </c>
    </row>
    <row r="192" spans="1:17" ht="15" customHeight="1" x14ac:dyDescent="0.25">
      <c r="A192" s="46"/>
      <c r="B192" s="273" t="s">
        <v>561</v>
      </c>
      <c r="C192" s="274"/>
      <c r="D192" s="274"/>
      <c r="E192" s="275"/>
      <c r="F192" s="49" t="s">
        <v>327</v>
      </c>
      <c r="G192" s="65">
        <v>15.9</v>
      </c>
      <c r="H192" s="49" t="s">
        <v>63</v>
      </c>
      <c r="I192" s="50"/>
      <c r="J192" s="50"/>
      <c r="K192" s="50"/>
      <c r="L192" s="50"/>
      <c r="M192" s="50"/>
      <c r="N192" s="50"/>
      <c r="O192" s="50"/>
      <c r="P192" s="51" t="str">
        <f t="shared" ref="P192:P193" si="35">IF(SUM(I192:O192)&gt;0,SUM(I192:O192),"")</f>
        <v/>
      </c>
      <c r="Q192" s="52" t="str">
        <f t="shared" ref="Q192:Q193" si="36">IF(P192="","",PRODUCT(P192,G192))</f>
        <v/>
      </c>
    </row>
    <row r="193" spans="1:17" ht="15" customHeight="1" x14ac:dyDescent="0.25">
      <c r="A193" s="46"/>
      <c r="B193" s="273" t="s">
        <v>562</v>
      </c>
      <c r="C193" s="274"/>
      <c r="D193" s="274"/>
      <c r="E193" s="275"/>
      <c r="F193" s="49" t="s">
        <v>327</v>
      </c>
      <c r="G193" s="65">
        <v>14.1</v>
      </c>
      <c r="H193" s="49" t="s">
        <v>63</v>
      </c>
      <c r="I193" s="50"/>
      <c r="J193" s="50"/>
      <c r="K193" s="50"/>
      <c r="L193" s="50"/>
      <c r="M193" s="50"/>
      <c r="N193" s="50"/>
      <c r="O193" s="50"/>
      <c r="P193" s="51" t="str">
        <f t="shared" si="35"/>
        <v/>
      </c>
      <c r="Q193" s="52" t="str">
        <f t="shared" si="36"/>
        <v/>
      </c>
    </row>
    <row r="194" spans="1:17" ht="15" customHeight="1" x14ac:dyDescent="0.25">
      <c r="A194" s="46"/>
      <c r="B194" s="47" t="s">
        <v>563</v>
      </c>
      <c r="C194" s="48"/>
      <c r="D194" s="48"/>
      <c r="E194" s="48"/>
      <c r="F194" s="49" t="s">
        <v>327</v>
      </c>
      <c r="G194" s="65">
        <v>13.1</v>
      </c>
      <c r="H194" s="49" t="s">
        <v>63</v>
      </c>
      <c r="I194" s="50"/>
      <c r="J194" s="50"/>
      <c r="K194" s="50"/>
      <c r="L194" s="50"/>
      <c r="M194" s="50"/>
      <c r="N194" s="50"/>
      <c r="O194" s="50"/>
      <c r="P194" s="51" t="str">
        <f t="shared" si="32"/>
        <v/>
      </c>
      <c r="Q194" s="52" t="str">
        <f t="shared" si="31"/>
        <v/>
      </c>
    </row>
    <row r="195" spans="1:17" ht="15" customHeight="1" x14ac:dyDescent="0.25">
      <c r="A195" s="46"/>
      <c r="B195" s="47" t="s">
        <v>564</v>
      </c>
      <c r="C195" s="48"/>
      <c r="D195" s="48"/>
      <c r="E195" s="48"/>
      <c r="F195" s="49" t="s">
        <v>327</v>
      </c>
      <c r="G195" s="65">
        <v>13.9</v>
      </c>
      <c r="H195" s="49" t="s">
        <v>63</v>
      </c>
      <c r="I195" s="50"/>
      <c r="J195" s="50"/>
      <c r="K195" s="50"/>
      <c r="L195" s="50"/>
      <c r="M195" s="50"/>
      <c r="N195" s="50"/>
      <c r="O195" s="50"/>
      <c r="P195" s="51" t="str">
        <f t="shared" ref="P195" si="37">IF(SUM(I195:O195)&gt;0,SUM(I195:O195),"")</f>
        <v/>
      </c>
      <c r="Q195" s="52" t="str">
        <f t="shared" ref="Q195" si="38">IF(P195="","",PRODUCT(P195,G195))</f>
        <v/>
      </c>
    </row>
    <row r="196" spans="1:17" ht="15" customHeight="1" x14ac:dyDescent="0.25">
      <c r="A196" s="46"/>
      <c r="B196" s="273" t="s">
        <v>565</v>
      </c>
      <c r="C196" s="274"/>
      <c r="D196" s="274"/>
      <c r="E196" s="275"/>
      <c r="F196" s="49" t="s">
        <v>327</v>
      </c>
      <c r="G196" s="65">
        <v>13.1</v>
      </c>
      <c r="H196" s="49" t="s">
        <v>63</v>
      </c>
      <c r="I196" s="50"/>
      <c r="J196" s="50"/>
      <c r="K196" s="50"/>
      <c r="L196" s="50"/>
      <c r="M196" s="50"/>
      <c r="N196" s="50"/>
      <c r="O196" s="50"/>
      <c r="P196" s="51" t="str">
        <f t="shared" si="32"/>
        <v/>
      </c>
      <c r="Q196" s="52" t="str">
        <f t="shared" si="31"/>
        <v/>
      </c>
    </row>
    <row r="197" spans="1:17" ht="15" customHeight="1" x14ac:dyDescent="0.25">
      <c r="A197" s="46"/>
      <c r="B197" s="276" t="s">
        <v>566</v>
      </c>
      <c r="C197" s="265"/>
      <c r="D197" s="265"/>
      <c r="E197" s="266"/>
      <c r="F197" s="49" t="s">
        <v>327</v>
      </c>
      <c r="G197" s="65">
        <v>13.9</v>
      </c>
      <c r="H197" s="49" t="s">
        <v>63</v>
      </c>
      <c r="I197" s="50"/>
      <c r="J197" s="50"/>
      <c r="K197" s="50"/>
      <c r="L197" s="50"/>
      <c r="M197" s="50"/>
      <c r="N197" s="50"/>
      <c r="O197" s="50"/>
      <c r="P197" s="51" t="str">
        <f t="shared" si="32"/>
        <v/>
      </c>
      <c r="Q197" s="52" t="str">
        <f t="shared" si="31"/>
        <v/>
      </c>
    </row>
    <row r="198" spans="1:17" ht="27" customHeight="1" x14ac:dyDescent="0.25">
      <c r="A198" s="46"/>
      <c r="B198" s="264" t="s">
        <v>567</v>
      </c>
      <c r="C198" s="265"/>
      <c r="D198" s="265"/>
      <c r="E198" s="266"/>
      <c r="F198" s="49" t="s">
        <v>327</v>
      </c>
      <c r="G198" s="65">
        <v>13.9</v>
      </c>
      <c r="H198" s="49" t="s">
        <v>63</v>
      </c>
      <c r="I198" s="50"/>
      <c r="J198" s="50"/>
      <c r="K198" s="50"/>
      <c r="L198" s="50"/>
      <c r="M198" s="50"/>
      <c r="N198" s="50"/>
      <c r="O198" s="50"/>
      <c r="P198" s="51" t="str">
        <f t="shared" ref="P198" si="39">IF(SUM(I198:O198)&gt;0,SUM(I198:O198),"")</f>
        <v/>
      </c>
      <c r="Q198" s="52" t="str">
        <f t="shared" ref="Q198" si="40">IF(P198="","",PRODUCT(P198,G198))</f>
        <v/>
      </c>
    </row>
    <row r="199" spans="1:17" s="242" customFormat="1" ht="15" customHeight="1" x14ac:dyDescent="0.25">
      <c r="A199" s="234"/>
      <c r="B199" s="235" t="s">
        <v>568</v>
      </c>
      <c r="C199" s="236"/>
      <c r="D199" s="236"/>
      <c r="E199" s="236"/>
      <c r="F199" s="237" t="s">
        <v>327</v>
      </c>
      <c r="G199" s="238">
        <v>13.1</v>
      </c>
      <c r="H199" s="237" t="s">
        <v>63</v>
      </c>
      <c r="I199" s="239"/>
      <c r="J199" s="239"/>
      <c r="K199" s="239"/>
      <c r="L199" s="239"/>
      <c r="M199" s="239"/>
      <c r="N199" s="239"/>
      <c r="O199" s="239"/>
      <c r="P199" s="240" t="str">
        <f t="shared" si="32"/>
        <v/>
      </c>
      <c r="Q199" s="241" t="str">
        <f t="shared" si="31"/>
        <v/>
      </c>
    </row>
    <row r="200" spans="1:17" s="242" customFormat="1" ht="15" customHeight="1" x14ac:dyDescent="0.25">
      <c r="A200" s="234"/>
      <c r="B200" s="235" t="s">
        <v>446</v>
      </c>
      <c r="C200" s="236"/>
      <c r="D200" s="236"/>
      <c r="E200" s="236"/>
      <c r="F200" s="237" t="s">
        <v>327</v>
      </c>
      <c r="G200" s="238">
        <v>15.9</v>
      </c>
      <c r="H200" s="237" t="s">
        <v>63</v>
      </c>
      <c r="I200" s="239"/>
      <c r="J200" s="239"/>
      <c r="K200" s="239"/>
      <c r="L200" s="239"/>
      <c r="M200" s="239"/>
      <c r="N200" s="239"/>
      <c r="O200" s="239"/>
      <c r="P200" s="240" t="str">
        <f t="shared" ref="P200" si="41">IF(SUM(I200:O200)&gt;0,SUM(I200:O200),"")</f>
        <v/>
      </c>
      <c r="Q200" s="241" t="str">
        <f t="shared" ref="Q200" si="42">IF(P200="","",PRODUCT(P200,G200))</f>
        <v/>
      </c>
    </row>
    <row r="201" spans="1:17" ht="15" customHeight="1" x14ac:dyDescent="0.25">
      <c r="A201" s="46"/>
      <c r="B201" s="286" t="s">
        <v>445</v>
      </c>
      <c r="C201" s="274"/>
      <c r="D201" s="274"/>
      <c r="E201" s="275"/>
      <c r="F201" s="49" t="s">
        <v>327</v>
      </c>
      <c r="G201" s="65">
        <v>14.2</v>
      </c>
      <c r="H201" s="49" t="s">
        <v>63</v>
      </c>
      <c r="I201" s="50"/>
      <c r="J201" s="50"/>
      <c r="K201" s="50"/>
      <c r="L201" s="50"/>
      <c r="M201" s="50"/>
      <c r="N201" s="50"/>
      <c r="O201" s="50"/>
      <c r="P201" s="51" t="str">
        <f t="shared" si="32"/>
        <v/>
      </c>
      <c r="Q201" s="52" t="str">
        <f t="shared" si="31"/>
        <v/>
      </c>
    </row>
    <row r="202" spans="1:17" ht="14.25" customHeight="1" x14ac:dyDescent="0.25">
      <c r="A202" s="280" t="s">
        <v>641</v>
      </c>
      <c r="B202" s="281"/>
      <c r="C202" s="281"/>
      <c r="D202" s="281"/>
      <c r="E202" s="281"/>
      <c r="F202" s="281"/>
      <c r="G202" s="281"/>
      <c r="H202" s="282"/>
      <c r="I202" s="45" t="s">
        <v>233</v>
      </c>
      <c r="J202" s="45" t="s">
        <v>233</v>
      </c>
      <c r="K202" s="45" t="s">
        <v>233</v>
      </c>
      <c r="L202" s="45" t="s">
        <v>233</v>
      </c>
      <c r="M202" s="45" t="s">
        <v>233</v>
      </c>
      <c r="N202" s="45" t="s">
        <v>233</v>
      </c>
      <c r="O202" s="45" t="s">
        <v>233</v>
      </c>
      <c r="P202" s="62" t="str">
        <f>IF(SUM(P203:P209)&gt;0,SUM(P203:P209),"")</f>
        <v/>
      </c>
      <c r="Q202" s="127" t="str">
        <f>IF(SUM(Q203:Q209)&gt;0,SUM(Q203:Q209),"")</f>
        <v/>
      </c>
    </row>
    <row r="203" spans="1:17" ht="15" customHeight="1" x14ac:dyDescent="0.25">
      <c r="A203" s="46"/>
      <c r="B203" s="273" t="s">
        <v>438</v>
      </c>
      <c r="C203" s="274"/>
      <c r="D203" s="274"/>
      <c r="E203" s="275"/>
      <c r="F203" s="49" t="s">
        <v>327</v>
      </c>
      <c r="G203" s="65">
        <v>6.5</v>
      </c>
      <c r="H203" s="49" t="s">
        <v>63</v>
      </c>
      <c r="I203" s="50"/>
      <c r="J203" s="50"/>
      <c r="K203" s="50"/>
      <c r="L203" s="50"/>
      <c r="M203" s="50"/>
      <c r="N203" s="50"/>
      <c r="O203" s="50"/>
      <c r="P203" s="51" t="str">
        <f t="shared" ref="P203:P209" si="43">IF(SUM(I203:O203)&gt;0,SUM(I203:O203),"")</f>
        <v/>
      </c>
      <c r="Q203" s="52" t="str">
        <f t="shared" ref="Q203:Q209" si="44">IF(P203="","",PRODUCT(P203,G203))</f>
        <v/>
      </c>
    </row>
    <row r="204" spans="1:17" ht="15" customHeight="1" x14ac:dyDescent="0.25">
      <c r="A204" s="46"/>
      <c r="B204" s="273" t="s">
        <v>439</v>
      </c>
      <c r="C204" s="274"/>
      <c r="D204" s="274"/>
      <c r="E204" s="275"/>
      <c r="F204" s="49" t="s">
        <v>327</v>
      </c>
      <c r="G204" s="65">
        <v>6.5</v>
      </c>
      <c r="H204" s="49" t="s">
        <v>63</v>
      </c>
      <c r="I204" s="50"/>
      <c r="J204" s="50"/>
      <c r="K204" s="50"/>
      <c r="L204" s="50"/>
      <c r="M204" s="50"/>
      <c r="N204" s="50"/>
      <c r="O204" s="50"/>
      <c r="P204" s="51" t="str">
        <f t="shared" si="43"/>
        <v/>
      </c>
      <c r="Q204" s="52" t="str">
        <f t="shared" si="44"/>
        <v/>
      </c>
    </row>
    <row r="205" spans="1:17" ht="15" customHeight="1" x14ac:dyDescent="0.25">
      <c r="A205" s="46"/>
      <c r="B205" s="47" t="s">
        <v>440</v>
      </c>
      <c r="C205" s="48"/>
      <c r="D205" s="48"/>
      <c r="E205" s="48"/>
      <c r="F205" s="49" t="s">
        <v>327</v>
      </c>
      <c r="G205" s="65">
        <v>6.5</v>
      </c>
      <c r="H205" s="49" t="s">
        <v>63</v>
      </c>
      <c r="I205" s="50"/>
      <c r="J205" s="50"/>
      <c r="K205" s="50"/>
      <c r="L205" s="50"/>
      <c r="M205" s="50"/>
      <c r="N205" s="50"/>
      <c r="O205" s="50"/>
      <c r="P205" s="51" t="str">
        <f t="shared" si="43"/>
        <v/>
      </c>
      <c r="Q205" s="52" t="str">
        <f t="shared" si="44"/>
        <v/>
      </c>
    </row>
    <row r="206" spans="1:17" ht="15" customHeight="1" x14ac:dyDescent="0.25">
      <c r="A206" s="46"/>
      <c r="B206" s="273" t="s">
        <v>441</v>
      </c>
      <c r="C206" s="274"/>
      <c r="D206" s="274"/>
      <c r="E206" s="275"/>
      <c r="F206" s="49" t="s">
        <v>327</v>
      </c>
      <c r="G206" s="65">
        <v>6.5</v>
      </c>
      <c r="H206" s="49" t="s">
        <v>63</v>
      </c>
      <c r="I206" s="50"/>
      <c r="J206" s="50"/>
      <c r="K206" s="50"/>
      <c r="L206" s="50"/>
      <c r="M206" s="50"/>
      <c r="N206" s="50"/>
      <c r="O206" s="50"/>
      <c r="P206" s="51" t="str">
        <f t="shared" si="43"/>
        <v/>
      </c>
      <c r="Q206" s="52" t="str">
        <f t="shared" si="44"/>
        <v/>
      </c>
    </row>
    <row r="207" spans="1:17" ht="15" customHeight="1" x14ac:dyDescent="0.25">
      <c r="A207" s="46"/>
      <c r="B207" s="273" t="s">
        <v>442</v>
      </c>
      <c r="C207" s="274"/>
      <c r="D207" s="274"/>
      <c r="E207" s="275"/>
      <c r="F207" s="49" t="s">
        <v>327</v>
      </c>
      <c r="G207" s="65">
        <v>6.5</v>
      </c>
      <c r="H207" s="49" t="s">
        <v>63</v>
      </c>
      <c r="I207" s="50"/>
      <c r="J207" s="50"/>
      <c r="K207" s="50"/>
      <c r="L207" s="50"/>
      <c r="M207" s="50"/>
      <c r="N207" s="50"/>
      <c r="O207" s="50"/>
      <c r="P207" s="51" t="str">
        <f t="shared" si="43"/>
        <v/>
      </c>
      <c r="Q207" s="52" t="str">
        <f t="shared" si="44"/>
        <v/>
      </c>
    </row>
    <row r="208" spans="1:17" ht="15" customHeight="1" x14ac:dyDescent="0.25">
      <c r="A208" s="46"/>
      <c r="B208" s="273" t="s">
        <v>443</v>
      </c>
      <c r="C208" s="274"/>
      <c r="D208" s="274"/>
      <c r="E208" s="275"/>
      <c r="F208" s="49" t="s">
        <v>327</v>
      </c>
      <c r="G208" s="65">
        <v>6.5</v>
      </c>
      <c r="H208" s="49" t="s">
        <v>63</v>
      </c>
      <c r="I208" s="50"/>
      <c r="J208" s="50"/>
      <c r="K208" s="50"/>
      <c r="L208" s="50"/>
      <c r="M208" s="50"/>
      <c r="N208" s="50"/>
      <c r="O208" s="50"/>
      <c r="P208" s="51" t="str">
        <f t="shared" ref="P208" si="45">IF(SUM(I208:O208)&gt;0,SUM(I208:O208),"")</f>
        <v/>
      </c>
      <c r="Q208" s="52" t="str">
        <f t="shared" ref="Q208" si="46">IF(P208="","",PRODUCT(P208,G208))</f>
        <v/>
      </c>
    </row>
    <row r="209" spans="1:17" ht="15" customHeight="1" x14ac:dyDescent="0.25">
      <c r="A209" s="46"/>
      <c r="B209" s="273" t="s">
        <v>444</v>
      </c>
      <c r="C209" s="274"/>
      <c r="D209" s="274"/>
      <c r="E209" s="275"/>
      <c r="F209" s="49" t="s">
        <v>327</v>
      </c>
      <c r="G209" s="65">
        <v>6.9</v>
      </c>
      <c r="H209" s="49" t="s">
        <v>63</v>
      </c>
      <c r="I209" s="50"/>
      <c r="J209" s="50"/>
      <c r="K209" s="50"/>
      <c r="L209" s="50"/>
      <c r="M209" s="50"/>
      <c r="N209" s="50"/>
      <c r="O209" s="50"/>
      <c r="P209" s="51" t="str">
        <f t="shared" si="43"/>
        <v/>
      </c>
      <c r="Q209" s="52" t="str">
        <f t="shared" si="44"/>
        <v/>
      </c>
    </row>
    <row r="210" spans="1:17" ht="15" customHeight="1" x14ac:dyDescent="0.25">
      <c r="A210" s="280" t="s">
        <v>642</v>
      </c>
      <c r="B210" s="281"/>
      <c r="C210" s="281"/>
      <c r="D210" s="281"/>
      <c r="E210" s="281"/>
      <c r="F210" s="281"/>
      <c r="G210" s="281"/>
      <c r="H210" s="282"/>
      <c r="I210" s="45" t="s">
        <v>233</v>
      </c>
      <c r="J210" s="45" t="s">
        <v>233</v>
      </c>
      <c r="K210" s="45" t="s">
        <v>233</v>
      </c>
      <c r="L210" s="45" t="s">
        <v>233</v>
      </c>
      <c r="M210" s="45" t="s">
        <v>233</v>
      </c>
      <c r="N210" s="45" t="s">
        <v>233</v>
      </c>
      <c r="O210" s="45" t="s">
        <v>233</v>
      </c>
      <c r="P210" s="62" t="str">
        <f>IF(SUM(P211:P219)&gt;0,SUM(P211:P219),"")</f>
        <v/>
      </c>
      <c r="Q210" s="126" t="str">
        <f>IF(SUM(Q211:Q219)&gt;0,SUM(Q211:Q219),"")</f>
        <v/>
      </c>
    </row>
    <row r="211" spans="1:17" ht="15" customHeight="1" x14ac:dyDescent="0.25">
      <c r="A211" s="46"/>
      <c r="B211" s="47" t="s">
        <v>430</v>
      </c>
      <c r="C211" s="48"/>
      <c r="D211" s="48"/>
      <c r="E211" s="48"/>
      <c r="F211" s="49" t="s">
        <v>327</v>
      </c>
      <c r="G211" s="65">
        <v>6.9</v>
      </c>
      <c r="H211" s="49" t="s">
        <v>65</v>
      </c>
      <c r="I211" s="50"/>
      <c r="J211" s="50"/>
      <c r="K211" s="50"/>
      <c r="L211" s="50"/>
      <c r="M211" s="50"/>
      <c r="N211" s="50"/>
      <c r="O211" s="50"/>
      <c r="P211" s="51" t="str">
        <f>IF(SUM(I211:O211)&gt;0,SUM(I211:O211),"")</f>
        <v/>
      </c>
      <c r="Q211" s="52" t="str">
        <f t="shared" ref="Q211:Q219" si="47">IF(P211="","",PRODUCT(P211,G211))</f>
        <v/>
      </c>
    </row>
    <row r="212" spans="1:17" ht="15" customHeight="1" x14ac:dyDescent="0.25">
      <c r="A212" s="46"/>
      <c r="B212" s="47" t="s">
        <v>431</v>
      </c>
      <c r="C212" s="48"/>
      <c r="D212" s="48"/>
      <c r="E212" s="48"/>
      <c r="F212" s="49" t="s">
        <v>327</v>
      </c>
      <c r="G212" s="65">
        <v>6.9</v>
      </c>
      <c r="H212" s="49" t="s">
        <v>65</v>
      </c>
      <c r="I212" s="50"/>
      <c r="J212" s="50"/>
      <c r="K212" s="50"/>
      <c r="L212" s="50"/>
      <c r="M212" s="50"/>
      <c r="N212" s="50"/>
      <c r="O212" s="50"/>
      <c r="P212" s="51" t="str">
        <f t="shared" ref="P212:P219" si="48">IF(SUM(I212:O212)&gt;0,SUM(I212:O212),"")</f>
        <v/>
      </c>
      <c r="Q212" s="52" t="str">
        <f t="shared" si="47"/>
        <v/>
      </c>
    </row>
    <row r="213" spans="1:17" ht="15" customHeight="1" x14ac:dyDescent="0.25">
      <c r="A213" s="46"/>
      <c r="B213" s="47" t="s">
        <v>432</v>
      </c>
      <c r="C213" s="48"/>
      <c r="D213" s="48"/>
      <c r="E213" s="48"/>
      <c r="F213" s="49" t="s">
        <v>327</v>
      </c>
      <c r="G213" s="65">
        <v>6.9</v>
      </c>
      <c r="H213" s="49" t="s">
        <v>65</v>
      </c>
      <c r="I213" s="50"/>
      <c r="J213" s="50"/>
      <c r="K213" s="50"/>
      <c r="L213" s="50"/>
      <c r="M213" s="50"/>
      <c r="N213" s="50"/>
      <c r="O213" s="50"/>
      <c r="P213" s="51" t="str">
        <f t="shared" si="48"/>
        <v/>
      </c>
      <c r="Q213" s="52" t="str">
        <f t="shared" si="47"/>
        <v/>
      </c>
    </row>
    <row r="214" spans="1:17" ht="15" customHeight="1" x14ac:dyDescent="0.25">
      <c r="A214" s="46"/>
      <c r="B214" s="47" t="s">
        <v>433</v>
      </c>
      <c r="C214" s="48"/>
      <c r="D214" s="48"/>
      <c r="E214" s="48"/>
      <c r="F214" s="49" t="s">
        <v>327</v>
      </c>
      <c r="G214" s="65">
        <v>6.9</v>
      </c>
      <c r="H214" s="49" t="s">
        <v>65</v>
      </c>
      <c r="I214" s="50"/>
      <c r="J214" s="50"/>
      <c r="K214" s="50"/>
      <c r="L214" s="50"/>
      <c r="M214" s="50"/>
      <c r="N214" s="50"/>
      <c r="O214" s="50"/>
      <c r="P214" s="51" t="str">
        <f t="shared" si="48"/>
        <v/>
      </c>
      <c r="Q214" s="52" t="str">
        <f t="shared" si="47"/>
        <v/>
      </c>
    </row>
    <row r="215" spans="1:17" ht="15" customHeight="1" x14ac:dyDescent="0.25">
      <c r="A215" s="46"/>
      <c r="B215" s="47" t="s">
        <v>434</v>
      </c>
      <c r="C215" s="48"/>
      <c r="D215" s="48"/>
      <c r="E215" s="48"/>
      <c r="F215" s="49" t="s">
        <v>327</v>
      </c>
      <c r="G215" s="65">
        <v>6.9</v>
      </c>
      <c r="H215" s="49" t="s">
        <v>65</v>
      </c>
      <c r="I215" s="50"/>
      <c r="J215" s="50"/>
      <c r="K215" s="50"/>
      <c r="L215" s="50"/>
      <c r="M215" s="50"/>
      <c r="N215" s="50"/>
      <c r="O215" s="50"/>
      <c r="P215" s="51" t="str">
        <f t="shared" si="48"/>
        <v/>
      </c>
      <c r="Q215" s="52" t="str">
        <f t="shared" si="47"/>
        <v/>
      </c>
    </row>
    <row r="216" spans="1:17" ht="15" customHeight="1" x14ac:dyDescent="0.25">
      <c r="A216" s="46"/>
      <c r="B216" s="47" t="s">
        <v>435</v>
      </c>
      <c r="C216" s="48"/>
      <c r="D216" s="48"/>
      <c r="E216" s="48"/>
      <c r="F216" s="49" t="s">
        <v>327</v>
      </c>
      <c r="G216" s="65">
        <v>6.9</v>
      </c>
      <c r="H216" s="49" t="s">
        <v>65</v>
      </c>
      <c r="I216" s="50"/>
      <c r="J216" s="50"/>
      <c r="K216" s="50"/>
      <c r="L216" s="50"/>
      <c r="M216" s="50"/>
      <c r="N216" s="50"/>
      <c r="O216" s="50"/>
      <c r="P216" s="51" t="str">
        <f t="shared" ref="P216" si="49">IF(SUM(I216:O216)&gt;0,SUM(I216:O216),"")</f>
        <v/>
      </c>
      <c r="Q216" s="52" t="str">
        <f t="shared" ref="Q216" si="50">IF(P216="","",PRODUCT(P216,G216))</f>
        <v/>
      </c>
    </row>
    <row r="217" spans="1:17" ht="15" customHeight="1" x14ac:dyDescent="0.25">
      <c r="A217" s="46"/>
      <c r="B217" s="273" t="s">
        <v>569</v>
      </c>
      <c r="C217" s="274"/>
      <c r="D217" s="274"/>
      <c r="E217" s="275"/>
      <c r="F217" s="49" t="s">
        <v>327</v>
      </c>
      <c r="G217" s="65">
        <v>6.9</v>
      </c>
      <c r="H217" s="49" t="s">
        <v>65</v>
      </c>
      <c r="I217" s="50"/>
      <c r="J217" s="50"/>
      <c r="K217" s="50"/>
      <c r="L217" s="50"/>
      <c r="M217" s="50"/>
      <c r="N217" s="50"/>
      <c r="O217" s="50"/>
      <c r="P217" s="51" t="str">
        <f t="shared" si="48"/>
        <v/>
      </c>
      <c r="Q217" s="52" t="str">
        <f t="shared" si="47"/>
        <v/>
      </c>
    </row>
    <row r="218" spans="1:17" ht="15" customHeight="1" x14ac:dyDescent="0.25">
      <c r="A218" s="46"/>
      <c r="B218" s="47" t="s">
        <v>436</v>
      </c>
      <c r="C218" s="48"/>
      <c r="D218" s="48"/>
      <c r="E218" s="48"/>
      <c r="F218" s="49" t="s">
        <v>327</v>
      </c>
      <c r="G218" s="65">
        <v>6.9</v>
      </c>
      <c r="H218" s="49" t="s">
        <v>65</v>
      </c>
      <c r="I218" s="50"/>
      <c r="J218" s="50"/>
      <c r="K218" s="50"/>
      <c r="L218" s="50"/>
      <c r="M218" s="50"/>
      <c r="N218" s="50"/>
      <c r="O218" s="50"/>
      <c r="P218" s="51" t="str">
        <f t="shared" si="48"/>
        <v/>
      </c>
      <c r="Q218" s="52" t="str">
        <f t="shared" si="47"/>
        <v/>
      </c>
    </row>
    <row r="219" spans="1:17" ht="15" customHeight="1" x14ac:dyDescent="0.25">
      <c r="A219" s="46"/>
      <c r="B219" s="47" t="s">
        <v>437</v>
      </c>
      <c r="C219" s="48"/>
      <c r="D219" s="48"/>
      <c r="E219" s="48"/>
      <c r="F219" s="49" t="s">
        <v>327</v>
      </c>
      <c r="G219" s="65">
        <v>6.9</v>
      </c>
      <c r="H219" s="49" t="s">
        <v>65</v>
      </c>
      <c r="I219" s="50"/>
      <c r="J219" s="50"/>
      <c r="K219" s="50"/>
      <c r="L219" s="50"/>
      <c r="M219" s="50"/>
      <c r="N219" s="50"/>
      <c r="O219" s="50"/>
      <c r="P219" s="51" t="str">
        <f t="shared" si="48"/>
        <v/>
      </c>
      <c r="Q219" s="52" t="str">
        <f t="shared" si="47"/>
        <v/>
      </c>
    </row>
    <row r="220" spans="1:17" ht="45" customHeight="1" x14ac:dyDescent="0.25">
      <c r="A220" s="289" t="s">
        <v>338</v>
      </c>
      <c r="B220" s="290"/>
      <c r="C220" s="290"/>
      <c r="D220" s="290"/>
      <c r="E220" s="290"/>
      <c r="F220" s="290"/>
      <c r="G220" s="290"/>
      <c r="H220" s="290"/>
      <c r="I220" s="290"/>
      <c r="J220" s="290"/>
      <c r="K220" s="290"/>
      <c r="L220" s="290"/>
      <c r="M220" s="290"/>
      <c r="N220" s="290"/>
      <c r="O220" s="290"/>
      <c r="P220" s="156" t="s">
        <v>147</v>
      </c>
      <c r="Q220" s="155"/>
    </row>
    <row r="221" spans="1:17" s="242" customFormat="1" ht="7.5" customHeight="1" x14ac:dyDescent="0.25">
      <c r="A221" s="243"/>
      <c r="B221" s="244"/>
      <c r="C221" s="244"/>
      <c r="D221" s="244"/>
      <c r="E221" s="244"/>
      <c r="F221" s="244"/>
      <c r="G221" s="244"/>
      <c r="H221" s="244"/>
      <c r="I221" s="244"/>
      <c r="J221" s="244"/>
      <c r="K221" s="244"/>
      <c r="L221" s="244"/>
      <c r="M221" s="244"/>
      <c r="N221" s="244"/>
      <c r="O221" s="244"/>
      <c r="P221" s="245"/>
      <c r="Q221" s="246"/>
    </row>
    <row r="222" spans="1:17" s="64" customFormat="1" ht="29.25" customHeight="1" x14ac:dyDescent="0.25">
      <c r="A222" s="120"/>
      <c r="B222" s="121"/>
      <c r="C222" s="121"/>
      <c r="D222" s="121"/>
      <c r="E222" s="121"/>
      <c r="F222" s="121"/>
      <c r="G222" s="121"/>
      <c r="H222" s="121"/>
      <c r="I222" s="121"/>
      <c r="J222" s="121"/>
      <c r="K222" s="121"/>
      <c r="L222" s="121"/>
      <c r="M222" s="121"/>
      <c r="N222" s="326" t="s">
        <v>84</v>
      </c>
      <c r="O222" s="326"/>
      <c r="P222" s="327">
        <f>SUM(Q210,Q202,Q169,Q157,Q143,Q135,Q126,Q67,Q48,Q44,Q40,Q31,Q21,Q9)</f>
        <v>0</v>
      </c>
      <c r="Q222" s="328"/>
    </row>
  </sheetData>
  <sheetProtection algorithmName="SHA-512" hashValue="o3xQl3mICPNbOKMM77TPOdAIM+zb0gX7PLKsfZveTEzuAv3Ozs5nfKU9kRirTjRa+N2SuO+RHlwNvQGfCpPY5Q==" saltValue="tU49VWZbdylZ61LWg1C1/A==" spinCount="100000" sheet="1" objects="1" scenarios="1"/>
  <protectedRanges>
    <protectedRange algorithmName="SHA-512" hashValue="5ksqXPikwbRcg4S+7OTELZuDEKIrarFM/DVDZmcgbwhbVu8JegfzvSQNjgTTmOEk9Nxncx+d2wfgxF93Z/Gr7A==" saltValue="QdT/BPzyX44RSsB7F7wS1g==" spinCount="100000" sqref="E1:Q1" name="Bereich1"/>
    <protectedRange algorithmName="SHA-512" hashValue="5ksqXPikwbRcg4S+7OTELZuDEKIrarFM/DVDZmcgbwhbVu8JegfzvSQNjgTTmOEk9Nxncx+d2wfgxF93Z/Gr7A==" saltValue="QdT/BPzyX44RSsB7F7wS1g==" spinCount="100000" sqref="A1:D1" name="Bereich1_1"/>
  </protectedRanges>
  <autoFilter ref="P8:P222" xr:uid="{00000000-0009-0000-0000-000001000000}"/>
  <sortState xmlns:xlrd2="http://schemas.microsoft.com/office/spreadsheetml/2017/richdata2" ref="B59:G65">
    <sortCondition ref="C25"/>
  </sortState>
  <mergeCells count="182">
    <mergeCell ref="B81:E81"/>
    <mergeCell ref="B82:E82"/>
    <mergeCell ref="B58:E58"/>
    <mergeCell ref="B59:E59"/>
    <mergeCell ref="B12:E12"/>
    <mergeCell ref="B13:E13"/>
    <mergeCell ref="A126:H126"/>
    <mergeCell ref="B65:E65"/>
    <mergeCell ref="B64:E64"/>
    <mergeCell ref="B66:E66"/>
    <mergeCell ref="B71:E71"/>
    <mergeCell ref="B72:E72"/>
    <mergeCell ref="B75:E75"/>
    <mergeCell ref="B76:E76"/>
    <mergeCell ref="B77:E77"/>
    <mergeCell ref="B78:E78"/>
    <mergeCell ref="B79:E79"/>
    <mergeCell ref="B101:E101"/>
    <mergeCell ref="B95:E95"/>
    <mergeCell ref="B98:E98"/>
    <mergeCell ref="B102:E102"/>
    <mergeCell ref="B89:E89"/>
    <mergeCell ref="B83:E83"/>
    <mergeCell ref="B84:E84"/>
    <mergeCell ref="A1:D1"/>
    <mergeCell ref="N222:O222"/>
    <mergeCell ref="P222:Q222"/>
    <mergeCell ref="A210:H210"/>
    <mergeCell ref="A202:H202"/>
    <mergeCell ref="B105:E105"/>
    <mergeCell ref="B178:E178"/>
    <mergeCell ref="B163:E163"/>
    <mergeCell ref="A169:H169"/>
    <mergeCell ref="A143:H143"/>
    <mergeCell ref="A157:H157"/>
    <mergeCell ref="B174:E174"/>
    <mergeCell ref="O5:O6"/>
    <mergeCell ref="L5:L6"/>
    <mergeCell ref="A21:H21"/>
    <mergeCell ref="A67:H67"/>
    <mergeCell ref="A44:H44"/>
    <mergeCell ref="A48:H48"/>
    <mergeCell ref="A40:H40"/>
    <mergeCell ref="A31:H31"/>
    <mergeCell ref="B94:E94"/>
    <mergeCell ref="B97:E97"/>
    <mergeCell ref="Q5:Q7"/>
    <mergeCell ref="A2:H2"/>
    <mergeCell ref="B85:E85"/>
    <mergeCell ref="B87:E87"/>
    <mergeCell ref="B86:E86"/>
    <mergeCell ref="B88:E88"/>
    <mergeCell ref="B90:E90"/>
    <mergeCell ref="A220:O220"/>
    <mergeCell ref="N3:Q3"/>
    <mergeCell ref="F5:F7"/>
    <mergeCell ref="K4:L4"/>
    <mergeCell ref="A5:A7"/>
    <mergeCell ref="B5:E7"/>
    <mergeCell ref="I5:I6"/>
    <mergeCell ref="J5:J6"/>
    <mergeCell ref="K5:K6"/>
    <mergeCell ref="A3:F3"/>
    <mergeCell ref="G5:H7"/>
    <mergeCell ref="M5:M6"/>
    <mergeCell ref="N5:N6"/>
    <mergeCell ref="H3:L3"/>
    <mergeCell ref="P5:P7"/>
    <mergeCell ref="A9:H9"/>
    <mergeCell ref="B80:E80"/>
    <mergeCell ref="B99:E99"/>
    <mergeCell ref="B100:E100"/>
    <mergeCell ref="B104:E104"/>
    <mergeCell ref="B106:E106"/>
    <mergeCell ref="B91:E91"/>
    <mergeCell ref="B92:E92"/>
    <mergeCell ref="B93:E93"/>
    <mergeCell ref="B96:E96"/>
    <mergeCell ref="B155:E155"/>
    <mergeCell ref="B156:E156"/>
    <mergeCell ref="B122:E122"/>
    <mergeCell ref="B123:E123"/>
    <mergeCell ref="B124:E124"/>
    <mergeCell ref="B125:E125"/>
    <mergeCell ref="B115:E115"/>
    <mergeCell ref="B116:E116"/>
    <mergeCell ref="B120:E120"/>
    <mergeCell ref="B121:E121"/>
    <mergeCell ref="B127:E127"/>
    <mergeCell ref="B128:E128"/>
    <mergeCell ref="B129:E129"/>
    <mergeCell ref="B133:E133"/>
    <mergeCell ref="B134:E134"/>
    <mergeCell ref="B145:E145"/>
    <mergeCell ref="B146:E146"/>
    <mergeCell ref="B34:E34"/>
    <mergeCell ref="B35:E35"/>
    <mergeCell ref="B36:E36"/>
    <mergeCell ref="B37:E37"/>
    <mergeCell ref="B45:E45"/>
    <mergeCell ref="B47:E47"/>
    <mergeCell ref="B49:E49"/>
    <mergeCell ref="B50:E50"/>
    <mergeCell ref="B69:E69"/>
    <mergeCell ref="B51:E51"/>
    <mergeCell ref="B60:E60"/>
    <mergeCell ref="B62:E62"/>
    <mergeCell ref="B63:E63"/>
    <mergeCell ref="B46:E46"/>
    <mergeCell ref="B68:E68"/>
    <mergeCell ref="A53:H53"/>
    <mergeCell ref="B54:E54"/>
    <mergeCell ref="B55:E55"/>
    <mergeCell ref="B56:E56"/>
    <mergeCell ref="B52:E52"/>
    <mergeCell ref="B15:E15"/>
    <mergeCell ref="B22:E22"/>
    <mergeCell ref="B23:E23"/>
    <mergeCell ref="B24:E24"/>
    <mergeCell ref="B25:E25"/>
    <mergeCell ref="B26:E26"/>
    <mergeCell ref="B27:E27"/>
    <mergeCell ref="B29:E29"/>
    <mergeCell ref="B33:E33"/>
    <mergeCell ref="B209:E209"/>
    <mergeCell ref="B217:E217"/>
    <mergeCell ref="B158:E158"/>
    <mergeCell ref="B160:E160"/>
    <mergeCell ref="B167:E167"/>
    <mergeCell ref="B180:E180"/>
    <mergeCell ref="B186:E186"/>
    <mergeCell ref="B188:E188"/>
    <mergeCell ref="B189:E189"/>
    <mergeCell ref="B191:E191"/>
    <mergeCell ref="B196:E196"/>
    <mergeCell ref="B162:E162"/>
    <mergeCell ref="B175:E175"/>
    <mergeCell ref="B176:E176"/>
    <mergeCell ref="B179:E179"/>
    <mergeCell ref="B168:E168"/>
    <mergeCell ref="B171:E171"/>
    <mergeCell ref="B172:E172"/>
    <mergeCell ref="B190:E190"/>
    <mergeCell ref="B198:E198"/>
    <mergeCell ref="B208:E208"/>
    <mergeCell ref="B201:E201"/>
    <mergeCell ref="B203:E203"/>
    <mergeCell ref="B204:E204"/>
    <mergeCell ref="B206:E206"/>
    <mergeCell ref="B207:E207"/>
    <mergeCell ref="B138:E138"/>
    <mergeCell ref="B139:E139"/>
    <mergeCell ref="B140:E140"/>
    <mergeCell ref="B141:E141"/>
    <mergeCell ref="B142:E142"/>
    <mergeCell ref="B148:E148"/>
    <mergeCell ref="B153:E153"/>
    <mergeCell ref="B154:E154"/>
    <mergeCell ref="B74:E74"/>
    <mergeCell ref="B170:E170"/>
    <mergeCell ref="B164:E164"/>
    <mergeCell ref="B181:E181"/>
    <mergeCell ref="B182:E182"/>
    <mergeCell ref="B183:E183"/>
    <mergeCell ref="B192:E192"/>
    <mergeCell ref="B193:E193"/>
    <mergeCell ref="B197:E197"/>
    <mergeCell ref="B107:E107"/>
    <mergeCell ref="B108:E108"/>
    <mergeCell ref="B109:E109"/>
    <mergeCell ref="B117:E117"/>
    <mergeCell ref="B118:E118"/>
    <mergeCell ref="B119:E119"/>
    <mergeCell ref="B110:E110"/>
    <mergeCell ref="B111:E111"/>
    <mergeCell ref="B112:E112"/>
    <mergeCell ref="B113:E113"/>
    <mergeCell ref="B114:E114"/>
    <mergeCell ref="A135:H135"/>
    <mergeCell ref="B136:E136"/>
    <mergeCell ref="B137:E137"/>
    <mergeCell ref="B103:E103"/>
  </mergeCells>
  <phoneticPr fontId="33" type="noConversion"/>
  <dataValidations count="18">
    <dataValidation type="whole" operator="greaterThanOrEqual" allowBlank="1" showInputMessage="1" showErrorMessage="1" errorTitle="minimum order 10" error="minimum order 10" sqref="I60:O60 I95:O96 I203:O209 I92 I58:O58 I62:O66 I56:O56 I170:P201 I54:O54 I211:O219" xr:uid="{00000000-0002-0000-0100-000000000000}">
      <formula1>10</formula1>
    </dataValidation>
    <dataValidation type="whole" operator="greaterThanOrEqual" allowBlank="1" showInputMessage="1" showErrorMessage="1" error="Bitte geben Sie eine ganze Zahl ein!" sqref="I33:O39" xr:uid="{00000000-0002-0000-0100-000001000000}">
      <formula1>1</formula1>
    </dataValidation>
    <dataValidation type="whole" operator="greaterThanOrEqual" allowBlank="1" showInputMessage="1" showErrorMessage="1" error="Bitte geben Sie ganze Zahlen ein!" sqref="I26:O26 I22:O23" xr:uid="{00000000-0002-0000-0100-000002000000}">
      <formula1>1</formula1>
    </dataValidation>
    <dataValidation type="whole" operator="greaterThanOrEqual" allowBlank="1" showInputMessage="1" showErrorMessage="1" errorTitle="minimum order 20" error="minimum order 20" sqref="I144:O148 I150:O156 I97:O125 I127:O134 J91:O94 I93:I94 I91 I69:O76" xr:uid="{00000000-0002-0000-0100-000003000000}">
      <formula1>20</formula1>
    </dataValidation>
    <dataValidation type="whole" operator="greaterThanOrEqual" allowBlank="1" showInputMessage="1" showErrorMessage="1" errorTitle="minimum quantity 3 kg" error="minimum quantity 3 kg_x000a__x000a_" sqref="I32:O32" xr:uid="{00000000-0002-0000-0100-000008000000}">
      <formula1>3</formula1>
    </dataValidation>
    <dataValidation type="decimal" operator="greaterThanOrEqual" allowBlank="1" showInputMessage="1" showErrorMessage="1" errorTitle="Mindestbestellmenge" error="Bitte beachten Sie unsere Mindestbestellmenge von 10 Stück pro Lieferung!" sqref="I19:O20" xr:uid="{00000000-0002-0000-0100-000009000000}">
      <formula1>1</formula1>
    </dataValidation>
    <dataValidation type="whole" operator="greaterThanOrEqual" allowBlank="1" showInputMessage="1" showErrorMessage="1" errorTitle="minimum quantity" error="minimum quantity 20" sqref="I10:O18" xr:uid="{A47BE848-05F8-45EE-9483-D155636F7B03}">
      <formula1>20</formula1>
    </dataValidation>
    <dataValidation type="whole" operator="greaterThanOrEqual" allowBlank="1" showInputMessage="1" showErrorMessage="1" errorTitle="minimum quantity 10" error="minimum quantity 10" sqref="I25:O25 I29:O30 I27:O27" xr:uid="{2760EDE4-C2CD-4D20-B46E-AE24CC369311}">
      <formula1>10</formula1>
    </dataValidation>
    <dataValidation type="whole" operator="greaterThanOrEqual" allowBlank="1" showInputMessage="1" showErrorMessage="1" errorTitle="minimum order 2" error="minimum order 2" sqref="I61:O61 I59:O59 I57:O57" xr:uid="{7AFB7620-3F54-4478-A1FF-3F7250246903}">
      <formula1>2</formula1>
    </dataValidation>
    <dataValidation type="whole" operator="greaterThanOrEqual" allowBlank="1" showInputMessage="1" showErrorMessage="1" errorTitle="minimum order 30" error="minimum order 30" sqref="I149:O149" xr:uid="{4A728C91-8CEC-4AB8-9A63-9377236379A8}">
      <formula1>30</formula1>
    </dataValidation>
    <dataValidation type="whole" operator="greaterThanOrEqual" allowBlank="1" showInputMessage="1" showErrorMessage="1" errorTitle="minimum order 36" error="minimum order 36" sqref="I158:O168" xr:uid="{0804D06B-A2F4-413E-A2FD-1D87A2A122BE}">
      <formula1>36</formula1>
    </dataValidation>
    <dataValidation type="whole" operator="greaterThanOrEqual" allowBlank="1" showInputMessage="1" showErrorMessage="1" errorTitle="minimum quantity 20" error="minimum quantity 20" sqref="I28:O28" xr:uid="{75328438-A692-419D-A739-723DB9CEFD8D}">
      <formula1>20</formula1>
    </dataValidation>
    <dataValidation type="whole" operator="greaterThanOrEqual" allowBlank="1" showInputMessage="1" showErrorMessage="1" errorTitle="minimum order 15" error="minimum order 15" sqref="I77:O84" xr:uid="{F444E3EB-CB04-4350-A416-401BCBB363AB}">
      <formula1>15</formula1>
    </dataValidation>
    <dataValidation type="whole" operator="greaterThanOrEqual" allowBlank="1" showInputMessage="1" showErrorMessage="1" errorTitle="minimum order 10" error="minimum order 15" sqref="I85:O90" xr:uid="{74F2783B-EAC1-4B03-8093-BAEB4AE6FFC0}">
      <formula1>15</formula1>
    </dataValidation>
    <dataValidation type="whole" operator="greaterThanOrEqual" allowBlank="1" showInputMessage="1" showErrorMessage="1" error="minimum quantity 10" sqref="I47:O47" xr:uid="{13777C1B-58AD-460E-A8D6-826E9CE5142C}">
      <formula1>10</formula1>
    </dataValidation>
    <dataValidation type="whole" operator="greaterThanOrEqual" allowBlank="1" showInputMessage="1" showErrorMessage="1" errorTitle="minimum order 10" error="minimum order 2" sqref="I55:O55" xr:uid="{766C7749-78F8-421A-B8F5-C4C546CFFD70}">
      <formula1>2</formula1>
    </dataValidation>
    <dataValidation type="whole" operator="greaterThanOrEqual" allowBlank="1" showInputMessage="1" showErrorMessage="1" errorTitle="Mindestbestellmenge" error="Bitte beachten Sie die Mindestbestellmenge von 20 Stück pro Lieferung!" sqref="I136:O142" xr:uid="{77189B88-48B2-4495-B812-5D99E6EF93D5}">
      <formula1>20</formula1>
    </dataValidation>
    <dataValidation type="whole" operator="greaterThanOrEqual" allowBlank="1" showInputMessage="1" showErrorMessage="1" errorTitle="minimum order 18" error="minimum order 18" sqref="I49:O52" xr:uid="{542BDA63-7B55-4D54-AED2-EFEAA3ED2AE9}">
      <formula1>18</formula1>
    </dataValidation>
  </dataValidations>
  <printOptions horizontalCentered="1"/>
  <pageMargins left="0.6431800314465409" right="0.50953223270440251" top="1.3779527559055118" bottom="0.98425196850393704" header="0.19685039370078741" footer="0.51181102362204722"/>
  <pageSetup paperSize="9" scale="80" fitToHeight="0" orientation="landscape" r:id="rId1"/>
  <headerFooter>
    <oddHeader>&amp;R
&amp;G</oddHeader>
    <oddFooter>&amp;C&amp;"Arial Narrow,Standard"&amp;10&amp;A - Seite &amp;P von &amp;N&amp;R&amp;"Arial Narrow,Standard"&amp;10&amp;D</oddFooter>
  </headerFooter>
  <legacyDrawingHF r:id="rId2"/>
  <extLst>
    <ext xmlns:x14="http://schemas.microsoft.com/office/spreadsheetml/2009/9/main" uri="{CCE6A557-97BC-4b89-ADB6-D9C93CAAB3DF}">
      <x14:dataValidations xmlns:xm="http://schemas.microsoft.com/office/excel/2006/main" count="3">
        <x14:dataValidation type="list" operator="greaterThanOrEqual" allowBlank="1" showInputMessage="1" showErrorMessage="1" error="Bitte beachten Sie die Mindestbestellmenge von 1 KG pro Lieferung!_x000a__x000a_Bitte geben Sie eine gültige Zahl ein (0,5er Schritte)!" xr:uid="{00000000-0002-0000-0100-00000B000000}">
          <x14:formula1>
            <xm:f>DropDownListen!$C$5:$C$63</xm:f>
          </x14:formula1>
          <xm:sqref>I24:O24 I45:O46</xm:sqref>
        </x14:dataValidation>
        <x14:dataValidation type="list" allowBlank="1" showInputMessage="1" showErrorMessage="1" xr:uid="{00000000-0002-0000-0100-00000E000000}">
          <x14:formula1>
            <xm:f>DropDownListen!$I$4:$I$5</xm:f>
          </x14:formula1>
          <xm:sqref>A10:A20 A32:A39 A68:A125 A45:A47 A203:A209 A144:A156 A136:A142 A22:A30 A41:A43 A170:A201 A158:A168 A211:A219 A127:A134 A49:A52 A54:A66</xm:sqref>
        </x14:dataValidation>
        <x14:dataValidation type="list" allowBlank="1" showInputMessage="1" showErrorMessage="1" errorTitle="Mindestbestellmenge" error="Bitte beachten Sie die Mindestbestellmenge von 0,5 KG pro Lieferung!" xr:uid="{00000000-0002-0000-0100-00000F000000}">
          <x14:formula1>
            <xm:f>DropDownListen!$D$4:$D$69</xm:f>
          </x14:formula1>
          <xm:sqref>I41:O43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8" tint="0.59999389629810485"/>
  </sheetPr>
  <dimension ref="A1:P108"/>
  <sheetViews>
    <sheetView view="pageLayout" topLeftCell="A49" zoomScale="120" zoomScaleNormal="100" zoomScalePageLayoutView="120" workbookViewId="0">
      <selection activeCell="F61" sqref="F61"/>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4" width="18.28515625" style="35" customWidth="1"/>
    <col min="5" max="5" width="8.28515625" style="71" customWidth="1"/>
    <col min="6" max="6" width="13.7109375" style="72" customWidth="1"/>
    <col min="7" max="7" width="6.7109375" style="72" customWidth="1"/>
    <col min="8" max="8" width="6.42578125" style="73" hidden="1" customWidth="1"/>
    <col min="9" max="14" width="6.42578125" style="35" bestFit="1" customWidth="1"/>
    <col min="15" max="15" width="6.5703125" style="32" customWidth="1"/>
    <col min="16" max="16" width="9.42578125" style="35" bestFit="1" customWidth="1"/>
    <col min="17" max="16384" width="11.42578125" style="35"/>
  </cols>
  <sheetData>
    <row r="1" spans="1:16" ht="18.75" customHeight="1" x14ac:dyDescent="0.25">
      <c r="A1" s="369" t="s">
        <v>67</v>
      </c>
      <c r="B1" s="370"/>
      <c r="C1" s="370"/>
      <c r="D1" s="370"/>
      <c r="E1" s="27"/>
      <c r="F1" s="27"/>
      <c r="G1" s="27"/>
      <c r="H1" s="26"/>
      <c r="I1" s="28"/>
      <c r="J1" s="28"/>
      <c r="K1" s="28"/>
      <c r="L1" s="28"/>
      <c r="M1" s="28"/>
      <c r="N1" s="28"/>
      <c r="O1" s="29"/>
      <c r="P1" s="30"/>
    </row>
    <row r="2" spans="1:16" ht="6.75" customHeight="1" x14ac:dyDescent="0.25">
      <c r="A2" s="332"/>
      <c r="B2" s="333"/>
      <c r="C2" s="333"/>
      <c r="D2" s="333"/>
      <c r="E2" s="333"/>
      <c r="F2" s="333"/>
      <c r="G2" s="31"/>
      <c r="H2" s="31"/>
      <c r="I2" s="31"/>
      <c r="J2" s="31"/>
      <c r="K2" s="31"/>
      <c r="L2" s="31"/>
      <c r="M2" s="31"/>
      <c r="N2" s="31"/>
      <c r="P2" s="33"/>
    </row>
    <row r="3" spans="1:16" x14ac:dyDescent="0.25">
      <c r="A3" s="69" t="s">
        <v>64</v>
      </c>
      <c r="B3" s="70"/>
      <c r="C3" s="70"/>
      <c r="D3" s="70"/>
      <c r="E3" s="34"/>
      <c r="F3" s="75" t="s">
        <v>54</v>
      </c>
      <c r="G3" s="383" t="s">
        <v>64</v>
      </c>
      <c r="H3" s="383"/>
      <c r="I3" s="383"/>
      <c r="J3" s="383"/>
      <c r="K3" s="383"/>
      <c r="L3" s="383"/>
      <c r="M3" s="134" t="s">
        <v>64</v>
      </c>
      <c r="N3" s="383" t="s">
        <v>64</v>
      </c>
      <c r="O3" s="383"/>
      <c r="P3" s="384"/>
    </row>
    <row r="4" spans="1:16" ht="15" customHeight="1" x14ac:dyDescent="0.25">
      <c r="A4" s="160" t="str">
        <f>IF('Basic information'!C4&lt;&gt;0,'Basic information'!C4,"no date")</f>
        <v>no date</v>
      </c>
      <c r="B4" s="70" t="s">
        <v>47</v>
      </c>
      <c r="C4" s="161" t="str">
        <f>IF('Basic information'!C5&lt;&gt;0,'Basic information'!C5,"no date")</f>
        <v>no date</v>
      </c>
      <c r="D4" s="37"/>
      <c r="E4" s="39"/>
      <c r="F4" s="38"/>
      <c r="G4" s="38"/>
      <c r="H4" s="39"/>
      <c r="I4" s="40"/>
      <c r="J4" s="296"/>
      <c r="K4" s="296"/>
      <c r="L4" s="41"/>
      <c r="M4" s="41"/>
      <c r="N4" s="42"/>
      <c r="O4" s="43"/>
      <c r="P4" s="44"/>
    </row>
    <row r="5" spans="1:16" ht="6.75" customHeight="1" x14ac:dyDescent="0.25">
      <c r="A5" s="393"/>
      <c r="B5" s="394"/>
      <c r="C5" s="394"/>
      <c r="D5" s="394"/>
      <c r="E5" s="394"/>
      <c r="F5" s="394"/>
      <c r="G5" s="130"/>
      <c r="H5" s="131"/>
      <c r="I5" s="131"/>
      <c r="J5" s="131"/>
      <c r="K5" s="131"/>
      <c r="L5" s="131"/>
      <c r="M5" s="131"/>
      <c r="N5" s="131"/>
      <c r="O5" s="100"/>
      <c r="P5" s="101"/>
    </row>
    <row r="6" spans="1:16" ht="6.75" customHeight="1" x14ac:dyDescent="0.25">
      <c r="A6" s="373" t="s">
        <v>48</v>
      </c>
      <c r="B6" s="301"/>
      <c r="C6" s="301"/>
      <c r="D6" s="302"/>
      <c r="E6" s="386" t="s">
        <v>68</v>
      </c>
      <c r="F6" s="389" t="s">
        <v>70</v>
      </c>
      <c r="G6" s="371" t="s">
        <v>71</v>
      </c>
      <c r="H6" s="315" t="s">
        <v>5</v>
      </c>
      <c r="I6" s="372" t="s">
        <v>51</v>
      </c>
      <c r="J6" s="310" t="s">
        <v>72</v>
      </c>
      <c r="K6" s="310" t="s">
        <v>73</v>
      </c>
      <c r="L6" s="310" t="s">
        <v>74</v>
      </c>
      <c r="M6" s="316" t="s">
        <v>52</v>
      </c>
      <c r="N6" s="390" t="s">
        <v>53</v>
      </c>
      <c r="O6" s="377" t="s">
        <v>75</v>
      </c>
      <c r="P6" s="329" t="s">
        <v>56</v>
      </c>
    </row>
    <row r="7" spans="1:16" ht="19.5" customHeight="1" x14ac:dyDescent="0.25">
      <c r="A7" s="374"/>
      <c r="B7" s="304"/>
      <c r="C7" s="304"/>
      <c r="D7" s="305"/>
      <c r="E7" s="387"/>
      <c r="F7" s="390"/>
      <c r="G7" s="372"/>
      <c r="H7" s="315"/>
      <c r="I7" s="372"/>
      <c r="J7" s="310"/>
      <c r="K7" s="310"/>
      <c r="L7" s="310"/>
      <c r="M7" s="316"/>
      <c r="N7" s="390"/>
      <c r="O7" s="378"/>
      <c r="P7" s="330"/>
    </row>
    <row r="8" spans="1:16" ht="23.25" customHeight="1" x14ac:dyDescent="0.25">
      <c r="A8" s="375"/>
      <c r="B8" s="307"/>
      <c r="C8" s="307"/>
      <c r="D8" s="308"/>
      <c r="E8" s="388"/>
      <c r="F8" s="391"/>
      <c r="G8" s="99" t="str">
        <f>IF('Basic information'!C4&lt;&gt;0,DATE(YEAR(H8),MONTH(H8),DAY(H8)-1),"no date")</f>
        <v>no date</v>
      </c>
      <c r="H8" s="96" t="str">
        <f>IF('Basic information'!C4&lt;&gt;0,'Basic information'!C4,"no date")</f>
        <v>no date</v>
      </c>
      <c r="I8" s="97" t="str">
        <f>IF(Messedauer&gt;1,DATE(YEAR(H8),MONTH(H8),DAY(H8)+1),"X")</f>
        <v>X</v>
      </c>
      <c r="J8" s="98" t="str">
        <f>IF(Messedauer&gt;2,DATE(YEAR(I8),MONTH(I8),DAY(I8)+1),"X")</f>
        <v>X</v>
      </c>
      <c r="K8" s="98" t="str">
        <f>IF(Messedauer&gt;3,DATE(YEAR(J8),MONTH(J8),DAY(J8)+1),"X")</f>
        <v>X</v>
      </c>
      <c r="L8" s="96" t="str">
        <f>IF(Messedauer&gt;4,DATE(YEAR(K8),MONTH(K8),DAY(K8)+1),"X")</f>
        <v>X</v>
      </c>
      <c r="M8" s="97" t="str">
        <f>IF(Messedauer&gt;5,DATE(YEAR(L8),MONTH(L8),DAY(L8)+1),"X")</f>
        <v>X</v>
      </c>
      <c r="N8" s="95" t="str">
        <f>IF(Messedauer&gt;6,DATE(YEAR(M8),MONTH(M8),DAY(M8)+1),"X")</f>
        <v>X</v>
      </c>
      <c r="O8" s="379"/>
      <c r="P8" s="385"/>
    </row>
    <row r="9" spans="1:16" ht="15" customHeight="1" x14ac:dyDescent="0.25">
      <c r="A9" s="142"/>
      <c r="B9" s="138"/>
      <c r="C9" s="138"/>
      <c r="D9" s="138"/>
      <c r="E9" s="139"/>
      <c r="F9" s="141"/>
      <c r="G9" s="151"/>
      <c r="H9" s="96"/>
      <c r="I9" s="152"/>
      <c r="J9" s="96"/>
      <c r="K9" s="96"/>
      <c r="L9" s="96"/>
      <c r="M9" s="152"/>
      <c r="N9" s="95"/>
      <c r="O9" s="143"/>
      <c r="P9" s="140"/>
    </row>
    <row r="10" spans="1:16" ht="15" customHeight="1" x14ac:dyDescent="0.25">
      <c r="A10" s="376" t="s">
        <v>252</v>
      </c>
      <c r="B10" s="323"/>
      <c r="C10" s="323"/>
      <c r="D10" s="323"/>
      <c r="E10" s="323"/>
      <c r="F10" s="323"/>
      <c r="G10" s="81" t="s">
        <v>233</v>
      </c>
      <c r="H10" s="81" t="s">
        <v>233</v>
      </c>
      <c r="I10" s="81" t="s">
        <v>233</v>
      </c>
      <c r="J10" s="81" t="s">
        <v>233</v>
      </c>
      <c r="K10" s="81" t="s">
        <v>233</v>
      </c>
      <c r="L10" s="81" t="s">
        <v>233</v>
      </c>
      <c r="M10" s="81" t="s">
        <v>233</v>
      </c>
      <c r="N10" s="81" t="s">
        <v>233</v>
      </c>
      <c r="O10" s="158" t="str">
        <f>IF(SUM(O11:O17)&gt;0,SUM(O11:O17),"")</f>
        <v/>
      </c>
      <c r="P10" s="54" t="str">
        <f>IF(SUM(P11:P17)&gt;0,SUM(P11:P17),"")</f>
        <v/>
      </c>
    </row>
    <row r="11" spans="1:16" ht="15" customHeight="1" x14ac:dyDescent="0.25">
      <c r="A11" s="353" t="s">
        <v>66</v>
      </c>
      <c r="B11" s="274"/>
      <c r="C11" s="274"/>
      <c r="D11" s="275"/>
      <c r="E11" s="65">
        <v>3.7</v>
      </c>
      <c r="F11" s="49" t="s">
        <v>283</v>
      </c>
      <c r="G11" s="50"/>
      <c r="H11" s="50"/>
      <c r="I11" s="50"/>
      <c r="J11" s="50"/>
      <c r="K11" s="50"/>
      <c r="L11" s="50"/>
      <c r="M11" s="50"/>
      <c r="N11" s="50"/>
      <c r="O11" s="51" t="str">
        <f>IF(SUM(G11:N11)&gt;0,SUM(G11:N11),"")</f>
        <v/>
      </c>
      <c r="P11" s="52" t="str">
        <f>IF(O11="","",PRODUCT(O11,E11,6))</f>
        <v/>
      </c>
    </row>
    <row r="12" spans="1:16" x14ac:dyDescent="0.25">
      <c r="A12" s="353" t="s">
        <v>69</v>
      </c>
      <c r="B12" s="274"/>
      <c r="C12" s="274"/>
      <c r="D12" s="275"/>
      <c r="E12" s="65">
        <v>1.95</v>
      </c>
      <c r="F12" s="49" t="s">
        <v>284</v>
      </c>
      <c r="G12" s="50"/>
      <c r="H12" s="50"/>
      <c r="I12" s="50"/>
      <c r="J12" s="50"/>
      <c r="K12" s="50"/>
      <c r="L12" s="50"/>
      <c r="M12" s="50"/>
      <c r="N12" s="50"/>
      <c r="O12" s="51" t="str">
        <f t="shared" ref="O12:O17" si="0">IF(SUM(G12:N12)&gt;0,SUM(G12:N12),"")</f>
        <v/>
      </c>
      <c r="P12" s="52" t="str">
        <f>IF(O12="","",PRODUCT(O12,E12,12))</f>
        <v/>
      </c>
    </row>
    <row r="13" spans="1:16" x14ac:dyDescent="0.25">
      <c r="A13" s="392" t="s">
        <v>220</v>
      </c>
      <c r="B13" s="265"/>
      <c r="C13" s="265"/>
      <c r="D13" s="266"/>
      <c r="E13" s="65">
        <v>3.9</v>
      </c>
      <c r="F13" s="49" t="s">
        <v>283</v>
      </c>
      <c r="G13" s="50"/>
      <c r="H13" s="50"/>
      <c r="I13" s="50"/>
      <c r="J13" s="50"/>
      <c r="K13" s="50"/>
      <c r="L13" s="50"/>
      <c r="M13" s="50"/>
      <c r="N13" s="50"/>
      <c r="O13" s="51" t="str">
        <f t="shared" si="0"/>
        <v/>
      </c>
      <c r="P13" s="52" t="str">
        <f>IF(O13="","",PRODUCT(O13,E13,6))</f>
        <v/>
      </c>
    </row>
    <row r="14" spans="1:16" x14ac:dyDescent="0.25">
      <c r="A14" s="353" t="s">
        <v>76</v>
      </c>
      <c r="B14" s="274"/>
      <c r="C14" s="274"/>
      <c r="D14" s="275"/>
      <c r="E14" s="65">
        <v>3.9</v>
      </c>
      <c r="F14" s="49" t="s">
        <v>283</v>
      </c>
      <c r="G14" s="50"/>
      <c r="H14" s="50"/>
      <c r="I14" s="50"/>
      <c r="J14" s="50"/>
      <c r="K14" s="50"/>
      <c r="L14" s="50"/>
      <c r="M14" s="50"/>
      <c r="N14" s="50"/>
      <c r="O14" s="51" t="str">
        <f t="shared" si="0"/>
        <v/>
      </c>
      <c r="P14" s="52" t="str">
        <f>IF(O14="","",PRODUCT(O14,E14,6))</f>
        <v/>
      </c>
    </row>
    <row r="15" spans="1:16" x14ac:dyDescent="0.25">
      <c r="A15" s="353" t="s">
        <v>77</v>
      </c>
      <c r="B15" s="274"/>
      <c r="C15" s="274"/>
      <c r="D15" s="275"/>
      <c r="E15" s="65">
        <v>2.15</v>
      </c>
      <c r="F15" s="49" t="s">
        <v>284</v>
      </c>
      <c r="G15" s="50"/>
      <c r="H15" s="50"/>
      <c r="I15" s="50"/>
      <c r="J15" s="50"/>
      <c r="K15" s="50"/>
      <c r="L15" s="50"/>
      <c r="M15" s="50"/>
      <c r="N15" s="50"/>
      <c r="O15" s="51" t="str">
        <f t="shared" si="0"/>
        <v/>
      </c>
      <c r="P15" s="52" t="str">
        <f>IF(O15="","",PRODUCT(O15,E15,12))</f>
        <v/>
      </c>
    </row>
    <row r="16" spans="1:16" ht="15" customHeight="1" x14ac:dyDescent="0.25">
      <c r="A16" s="353" t="s">
        <v>78</v>
      </c>
      <c r="B16" s="274"/>
      <c r="C16" s="274"/>
      <c r="D16" s="275"/>
      <c r="E16" s="65">
        <v>5.3</v>
      </c>
      <c r="F16" s="49" t="s">
        <v>283</v>
      </c>
      <c r="G16" s="50"/>
      <c r="H16" s="50"/>
      <c r="I16" s="50"/>
      <c r="J16" s="50"/>
      <c r="K16" s="50"/>
      <c r="L16" s="50"/>
      <c r="M16" s="50"/>
      <c r="N16" s="50"/>
      <c r="O16" s="51" t="str">
        <f t="shared" si="0"/>
        <v/>
      </c>
      <c r="P16" s="52" t="str">
        <f>IF(O16="","",PRODUCT(O16,E16,6))</f>
        <v/>
      </c>
    </row>
    <row r="17" spans="1:16" x14ac:dyDescent="0.25">
      <c r="A17" s="353" t="s">
        <v>79</v>
      </c>
      <c r="B17" s="274"/>
      <c r="C17" s="274"/>
      <c r="D17" s="275"/>
      <c r="E17" s="65">
        <v>2.1</v>
      </c>
      <c r="F17" s="49" t="s">
        <v>284</v>
      </c>
      <c r="G17" s="50"/>
      <c r="H17" s="50"/>
      <c r="I17" s="50"/>
      <c r="J17" s="50"/>
      <c r="K17" s="50"/>
      <c r="L17" s="50"/>
      <c r="M17" s="50"/>
      <c r="N17" s="50"/>
      <c r="O17" s="51" t="str">
        <f t="shared" si="0"/>
        <v/>
      </c>
      <c r="P17" s="52" t="str">
        <f>IF(O17="","",PRODUCT(O17,E17,12))</f>
        <v/>
      </c>
    </row>
    <row r="18" spans="1:16" ht="15" customHeight="1" x14ac:dyDescent="0.25">
      <c r="A18" s="322" t="s">
        <v>253</v>
      </c>
      <c r="B18" s="363"/>
      <c r="C18" s="363"/>
      <c r="D18" s="363"/>
      <c r="E18" s="363"/>
      <c r="F18" s="363"/>
      <c r="G18" s="81" t="s">
        <v>233</v>
      </c>
      <c r="H18" s="81" t="s">
        <v>233</v>
      </c>
      <c r="I18" s="81" t="s">
        <v>233</v>
      </c>
      <c r="J18" s="81" t="s">
        <v>233</v>
      </c>
      <c r="K18" s="81" t="s">
        <v>233</v>
      </c>
      <c r="L18" s="81" t="s">
        <v>233</v>
      </c>
      <c r="M18" s="81" t="s">
        <v>233</v>
      </c>
      <c r="N18" s="81" t="s">
        <v>233</v>
      </c>
      <c r="O18" s="158" t="str">
        <f>IF(SUM(O19:O38)&gt;0,SUM(O19:O38),"")</f>
        <v/>
      </c>
      <c r="P18" s="54" t="str">
        <f>IF(SUM(P19:P38)&gt;0,SUM(P19:P38),"")</f>
        <v/>
      </c>
    </row>
    <row r="19" spans="1:16" x14ac:dyDescent="0.25">
      <c r="A19" s="364" t="s">
        <v>375</v>
      </c>
      <c r="B19" s="271"/>
      <c r="C19" s="271"/>
      <c r="D19" s="272"/>
      <c r="E19" s="65">
        <v>2.95</v>
      </c>
      <c r="F19" s="49" t="s">
        <v>285</v>
      </c>
      <c r="G19" s="50"/>
      <c r="H19" s="50"/>
      <c r="I19" s="50"/>
      <c r="J19" s="50"/>
      <c r="K19" s="50"/>
      <c r="L19" s="50"/>
      <c r="M19" s="50"/>
      <c r="N19" s="50"/>
      <c r="O19" s="51" t="str">
        <f>IF(SUM(G19:N19)&gt;0,SUM(G19:N19),"")</f>
        <v/>
      </c>
      <c r="P19" s="52" t="str">
        <f>IF(O19="","",PRODUCT(O19,E19,12))</f>
        <v/>
      </c>
    </row>
    <row r="20" spans="1:16" ht="15" customHeight="1" x14ac:dyDescent="0.25">
      <c r="A20" s="364" t="s">
        <v>376</v>
      </c>
      <c r="B20" s="271"/>
      <c r="C20" s="271"/>
      <c r="D20" s="272"/>
      <c r="E20" s="65">
        <v>2.15</v>
      </c>
      <c r="F20" s="49" t="s">
        <v>286</v>
      </c>
      <c r="G20" s="50"/>
      <c r="H20" s="50"/>
      <c r="I20" s="50"/>
      <c r="J20" s="50"/>
      <c r="K20" s="50"/>
      <c r="L20" s="50"/>
      <c r="M20" s="50"/>
      <c r="N20" s="50"/>
      <c r="O20" s="51" t="str">
        <f t="shared" ref="O20:O38" si="1">IF(SUM(G20:N20)&gt;0,SUM(G20:N20),"")</f>
        <v/>
      </c>
      <c r="P20" s="52" t="str">
        <f>IF(O20="","",PRODUCT(O20,E20,24))</f>
        <v/>
      </c>
    </row>
    <row r="21" spans="1:16" ht="15" customHeight="1" x14ac:dyDescent="0.25">
      <c r="A21" s="364" t="s">
        <v>376</v>
      </c>
      <c r="B21" s="271"/>
      <c r="C21" s="271"/>
      <c r="D21" s="272"/>
      <c r="E21" s="65">
        <v>1.95</v>
      </c>
      <c r="F21" s="49" t="s">
        <v>287</v>
      </c>
      <c r="G21" s="50"/>
      <c r="H21" s="50"/>
      <c r="I21" s="50"/>
      <c r="J21" s="50"/>
      <c r="K21" s="50"/>
      <c r="L21" s="50"/>
      <c r="M21" s="50"/>
      <c r="N21" s="50"/>
      <c r="O21" s="51" t="str">
        <f>IF(SUM(G21:N21)&gt;0,SUM(G21:N21),"")</f>
        <v/>
      </c>
      <c r="P21" s="52" t="str">
        <f>IF(O21="","",PRODUCT(O21,E21,24))</f>
        <v/>
      </c>
    </row>
    <row r="22" spans="1:16" ht="15" customHeight="1" x14ac:dyDescent="0.25">
      <c r="A22" s="364" t="s">
        <v>377</v>
      </c>
      <c r="B22" s="271"/>
      <c r="C22" s="271"/>
      <c r="D22" s="272"/>
      <c r="E22" s="65">
        <v>2.95</v>
      </c>
      <c r="F22" s="49" t="s">
        <v>285</v>
      </c>
      <c r="G22" s="50"/>
      <c r="H22" s="50"/>
      <c r="I22" s="50"/>
      <c r="J22" s="50"/>
      <c r="K22" s="50"/>
      <c r="L22" s="50"/>
      <c r="M22" s="50"/>
      <c r="N22" s="50"/>
      <c r="O22" s="51" t="str">
        <f t="shared" si="1"/>
        <v/>
      </c>
      <c r="P22" s="52" t="str">
        <f>IF(O22="","",PRODUCT(O22,E22,12))</f>
        <v/>
      </c>
    </row>
    <row r="23" spans="1:16" ht="15" customHeight="1" x14ac:dyDescent="0.25">
      <c r="A23" s="364" t="s">
        <v>378</v>
      </c>
      <c r="B23" s="271"/>
      <c r="C23" s="271"/>
      <c r="D23" s="272"/>
      <c r="E23" s="65">
        <v>2.15</v>
      </c>
      <c r="F23" s="49" t="s">
        <v>286</v>
      </c>
      <c r="G23" s="50"/>
      <c r="H23" s="50"/>
      <c r="I23" s="50"/>
      <c r="J23" s="50"/>
      <c r="K23" s="50"/>
      <c r="L23" s="50"/>
      <c r="M23" s="50"/>
      <c r="N23" s="50"/>
      <c r="O23" s="51" t="str">
        <f t="shared" si="1"/>
        <v/>
      </c>
      <c r="P23" s="52" t="str">
        <f>IF(O23="","",PRODUCT(O23,E23,24))</f>
        <v/>
      </c>
    </row>
    <row r="24" spans="1:16" ht="15" customHeight="1" x14ac:dyDescent="0.25">
      <c r="A24" s="364" t="s">
        <v>379</v>
      </c>
      <c r="B24" s="271"/>
      <c r="C24" s="271"/>
      <c r="D24" s="272"/>
      <c r="E24" s="65">
        <v>1.95</v>
      </c>
      <c r="F24" s="49" t="s">
        <v>287</v>
      </c>
      <c r="G24" s="50"/>
      <c r="H24" s="50"/>
      <c r="I24" s="50"/>
      <c r="J24" s="50"/>
      <c r="K24" s="50"/>
      <c r="L24" s="50"/>
      <c r="M24" s="50"/>
      <c r="N24" s="50"/>
      <c r="O24" s="51" t="str">
        <f>IF(SUM(G24:N24)&gt;0,SUM(G24:N24),"")</f>
        <v/>
      </c>
      <c r="P24" s="52" t="str">
        <f>IF(O24="","",PRODUCT(O24,E24,24))</f>
        <v/>
      </c>
    </row>
    <row r="25" spans="1:16" x14ac:dyDescent="0.25">
      <c r="A25" s="353" t="s">
        <v>19</v>
      </c>
      <c r="B25" s="274"/>
      <c r="C25" s="274"/>
      <c r="D25" s="275"/>
      <c r="E25" s="65">
        <v>2.95</v>
      </c>
      <c r="F25" s="49" t="s">
        <v>285</v>
      </c>
      <c r="G25" s="50"/>
      <c r="H25" s="50"/>
      <c r="I25" s="50"/>
      <c r="J25" s="50"/>
      <c r="K25" s="50"/>
      <c r="L25" s="50"/>
      <c r="M25" s="50"/>
      <c r="N25" s="50"/>
      <c r="O25" s="51" t="str">
        <f t="shared" si="1"/>
        <v/>
      </c>
      <c r="P25" s="52" t="str">
        <f>IF(O25="","",PRODUCT(O25,E25,12))</f>
        <v/>
      </c>
    </row>
    <row r="26" spans="1:16" x14ac:dyDescent="0.25">
      <c r="A26" s="353" t="s">
        <v>80</v>
      </c>
      <c r="B26" s="274"/>
      <c r="C26" s="274"/>
      <c r="D26" s="275"/>
      <c r="E26" s="65">
        <v>2.15</v>
      </c>
      <c r="F26" s="49" t="s">
        <v>286</v>
      </c>
      <c r="G26" s="50"/>
      <c r="H26" s="50"/>
      <c r="I26" s="50"/>
      <c r="J26" s="50"/>
      <c r="K26" s="50"/>
      <c r="L26" s="50"/>
      <c r="M26" s="50"/>
      <c r="N26" s="50"/>
      <c r="O26" s="51" t="str">
        <f>IF(SUM(G26:N26)&gt;0,SUM(G26:N26),"")</f>
        <v/>
      </c>
      <c r="P26" s="52" t="str">
        <f>IF(O26="","",PRODUCT(O26,E26,24))</f>
        <v/>
      </c>
    </row>
    <row r="27" spans="1:16" x14ac:dyDescent="0.25">
      <c r="A27" s="353" t="s">
        <v>80</v>
      </c>
      <c r="B27" s="274"/>
      <c r="C27" s="274"/>
      <c r="D27" s="275"/>
      <c r="E27" s="65">
        <v>1.95</v>
      </c>
      <c r="F27" s="49" t="s">
        <v>287</v>
      </c>
      <c r="G27" s="50"/>
      <c r="H27" s="50"/>
      <c r="I27" s="50"/>
      <c r="J27" s="50"/>
      <c r="K27" s="50"/>
      <c r="L27" s="50"/>
      <c r="M27" s="50"/>
      <c r="N27" s="50"/>
      <c r="O27" s="51" t="str">
        <f t="shared" si="1"/>
        <v/>
      </c>
      <c r="P27" s="52" t="str">
        <f>IF(O27="","",PRODUCT(O27,E27,24))</f>
        <v/>
      </c>
    </row>
    <row r="28" spans="1:16" ht="15" customHeight="1" x14ac:dyDescent="0.25">
      <c r="A28" s="353" t="s">
        <v>20</v>
      </c>
      <c r="B28" s="274"/>
      <c r="C28" s="274"/>
      <c r="D28" s="275"/>
      <c r="E28" s="65">
        <v>2.95</v>
      </c>
      <c r="F28" s="49" t="s">
        <v>285</v>
      </c>
      <c r="G28" s="50"/>
      <c r="H28" s="50"/>
      <c r="I28" s="50"/>
      <c r="J28" s="50"/>
      <c r="K28" s="50"/>
      <c r="L28" s="50"/>
      <c r="M28" s="50"/>
      <c r="N28" s="50"/>
      <c r="O28" s="51" t="str">
        <f t="shared" si="1"/>
        <v/>
      </c>
      <c r="P28" s="52" t="str">
        <f>IF(O28="","",PRODUCT(O28,E28,12))</f>
        <v/>
      </c>
    </row>
    <row r="29" spans="1:16" ht="15" customHeight="1" x14ac:dyDescent="0.25">
      <c r="A29" s="353" t="s">
        <v>589</v>
      </c>
      <c r="B29" s="274"/>
      <c r="C29" s="274"/>
      <c r="D29" s="275"/>
      <c r="E29" s="65">
        <v>2.1</v>
      </c>
      <c r="F29" s="49" t="s">
        <v>292</v>
      </c>
      <c r="G29" s="50"/>
      <c r="H29" s="50"/>
      <c r="I29" s="50"/>
      <c r="J29" s="50"/>
      <c r="K29" s="50"/>
      <c r="L29" s="50"/>
      <c r="M29" s="50"/>
      <c r="N29" s="50"/>
      <c r="O29" s="51" t="str">
        <f t="shared" si="1"/>
        <v/>
      </c>
      <c r="P29" s="52" t="str">
        <f>IF(O29="","",PRODUCT(O29,E29,12))</f>
        <v/>
      </c>
    </row>
    <row r="30" spans="1:16" ht="15" customHeight="1" x14ac:dyDescent="0.25">
      <c r="A30" s="353" t="s">
        <v>590</v>
      </c>
      <c r="B30" s="274"/>
      <c r="C30" s="274"/>
      <c r="D30" s="275"/>
      <c r="E30" s="65">
        <v>2.1</v>
      </c>
      <c r="F30" s="49" t="s">
        <v>292</v>
      </c>
      <c r="G30" s="50"/>
      <c r="H30" s="50"/>
      <c r="I30" s="50"/>
      <c r="J30" s="50"/>
      <c r="K30" s="50"/>
      <c r="L30" s="50"/>
      <c r="M30" s="50"/>
      <c r="N30" s="50"/>
      <c r="O30" s="51" t="str">
        <f t="shared" si="1"/>
        <v/>
      </c>
      <c r="P30" s="52" t="str">
        <f>IF(O30="","",PRODUCT(O30,E30,12))</f>
        <v/>
      </c>
    </row>
    <row r="31" spans="1:16" ht="15" customHeight="1" x14ac:dyDescent="0.25">
      <c r="A31" s="353" t="s">
        <v>591</v>
      </c>
      <c r="B31" s="274"/>
      <c r="C31" s="274"/>
      <c r="D31" s="275"/>
      <c r="E31" s="65">
        <v>2.1</v>
      </c>
      <c r="F31" s="49" t="s">
        <v>292</v>
      </c>
      <c r="G31" s="50"/>
      <c r="H31" s="50"/>
      <c r="I31" s="50"/>
      <c r="J31" s="50"/>
      <c r="K31" s="50"/>
      <c r="L31" s="50"/>
      <c r="M31" s="50"/>
      <c r="N31" s="50"/>
      <c r="O31" s="51" t="str">
        <f t="shared" si="1"/>
        <v/>
      </c>
      <c r="P31" s="52" t="str">
        <f>IF(O31="","",PRODUCT(O31,E31,12))</f>
        <v/>
      </c>
    </row>
    <row r="32" spans="1:16" ht="15" customHeight="1" x14ac:dyDescent="0.25">
      <c r="A32" s="353" t="s">
        <v>592</v>
      </c>
      <c r="B32" s="274"/>
      <c r="C32" s="274"/>
      <c r="D32" s="275"/>
      <c r="E32" s="65">
        <v>2.1</v>
      </c>
      <c r="F32" s="49" t="s">
        <v>292</v>
      </c>
      <c r="G32" s="50"/>
      <c r="H32" s="50"/>
      <c r="I32" s="50"/>
      <c r="J32" s="50"/>
      <c r="K32" s="50"/>
      <c r="L32" s="50"/>
      <c r="M32" s="50"/>
      <c r="N32" s="50"/>
      <c r="O32" s="51" t="str">
        <f t="shared" si="1"/>
        <v/>
      </c>
      <c r="P32" s="52" t="str">
        <f>IF(O32="","",PRODUCT(O32,E32,12))</f>
        <v/>
      </c>
    </row>
    <row r="33" spans="1:16" ht="15" customHeight="1" x14ac:dyDescent="0.25">
      <c r="A33" s="353" t="s">
        <v>221</v>
      </c>
      <c r="B33" s="274"/>
      <c r="C33" s="274"/>
      <c r="D33" s="275"/>
      <c r="E33" s="65">
        <v>2.5</v>
      </c>
      <c r="F33" s="49" t="s">
        <v>288</v>
      </c>
      <c r="G33" s="50"/>
      <c r="H33" s="50"/>
      <c r="I33" s="50"/>
      <c r="J33" s="50"/>
      <c r="K33" s="50"/>
      <c r="L33" s="50"/>
      <c r="M33" s="50"/>
      <c r="N33" s="50"/>
      <c r="O33" s="51" t="str">
        <f t="shared" si="1"/>
        <v/>
      </c>
      <c r="P33" s="52" t="str">
        <f t="shared" ref="P33:P38" si="2">IF(O33="","",PRODUCT(O33,E33,12))</f>
        <v/>
      </c>
    </row>
    <row r="34" spans="1:16" ht="15" customHeight="1" x14ac:dyDescent="0.25">
      <c r="A34" s="353" t="s">
        <v>222</v>
      </c>
      <c r="B34" s="274"/>
      <c r="C34" s="274"/>
      <c r="D34" s="275"/>
      <c r="E34" s="65">
        <v>2.5</v>
      </c>
      <c r="F34" s="49" t="s">
        <v>288</v>
      </c>
      <c r="G34" s="50"/>
      <c r="H34" s="50"/>
      <c r="I34" s="50"/>
      <c r="J34" s="50"/>
      <c r="K34" s="50"/>
      <c r="L34" s="50"/>
      <c r="M34" s="50"/>
      <c r="N34" s="50"/>
      <c r="O34" s="51" t="str">
        <f t="shared" si="1"/>
        <v/>
      </c>
      <c r="P34" s="52" t="str">
        <f t="shared" si="2"/>
        <v/>
      </c>
    </row>
    <row r="35" spans="1:16" ht="15" customHeight="1" x14ac:dyDescent="0.25">
      <c r="A35" s="353" t="s">
        <v>223</v>
      </c>
      <c r="B35" s="274"/>
      <c r="C35" s="274"/>
      <c r="D35" s="275"/>
      <c r="E35" s="65">
        <v>2.5</v>
      </c>
      <c r="F35" s="49" t="s">
        <v>288</v>
      </c>
      <c r="G35" s="50"/>
      <c r="H35" s="50"/>
      <c r="I35" s="50"/>
      <c r="J35" s="50"/>
      <c r="K35" s="50"/>
      <c r="L35" s="50"/>
      <c r="M35" s="50"/>
      <c r="N35" s="50"/>
      <c r="O35" s="51" t="str">
        <f t="shared" si="1"/>
        <v/>
      </c>
      <c r="P35" s="52" t="str">
        <f t="shared" si="2"/>
        <v/>
      </c>
    </row>
    <row r="36" spans="1:16" ht="15" customHeight="1" x14ac:dyDescent="0.25">
      <c r="A36" s="353" t="s">
        <v>224</v>
      </c>
      <c r="B36" s="274"/>
      <c r="C36" s="274"/>
      <c r="D36" s="275"/>
      <c r="E36" s="65">
        <v>2.5</v>
      </c>
      <c r="F36" s="49" t="s">
        <v>288</v>
      </c>
      <c r="G36" s="50"/>
      <c r="H36" s="50"/>
      <c r="I36" s="50"/>
      <c r="J36" s="50"/>
      <c r="K36" s="50"/>
      <c r="L36" s="50"/>
      <c r="M36" s="50"/>
      <c r="N36" s="50"/>
      <c r="O36" s="51" t="str">
        <f t="shared" si="1"/>
        <v/>
      </c>
      <c r="P36" s="52" t="str">
        <f t="shared" si="2"/>
        <v/>
      </c>
    </row>
    <row r="37" spans="1:16" x14ac:dyDescent="0.25">
      <c r="A37" s="364" t="s">
        <v>225</v>
      </c>
      <c r="B37" s="271"/>
      <c r="C37" s="271"/>
      <c r="D37" s="272"/>
      <c r="E37" s="65">
        <v>2.5</v>
      </c>
      <c r="F37" s="49" t="s">
        <v>288</v>
      </c>
      <c r="G37" s="50"/>
      <c r="H37" s="50"/>
      <c r="I37" s="50"/>
      <c r="J37" s="50"/>
      <c r="K37" s="50"/>
      <c r="L37" s="50"/>
      <c r="M37" s="50"/>
      <c r="N37" s="50"/>
      <c r="O37" s="51" t="str">
        <f t="shared" si="1"/>
        <v/>
      </c>
      <c r="P37" s="52" t="str">
        <f t="shared" si="2"/>
        <v/>
      </c>
    </row>
    <row r="38" spans="1:16" x14ac:dyDescent="0.25">
      <c r="A38" s="364" t="s">
        <v>226</v>
      </c>
      <c r="B38" s="271"/>
      <c r="C38" s="271"/>
      <c r="D38" s="272"/>
      <c r="E38" s="65">
        <v>2.5</v>
      </c>
      <c r="F38" s="49" t="s">
        <v>288</v>
      </c>
      <c r="G38" s="50"/>
      <c r="H38" s="50"/>
      <c r="I38" s="50"/>
      <c r="J38" s="50"/>
      <c r="K38" s="50"/>
      <c r="L38" s="50"/>
      <c r="M38" s="50"/>
      <c r="N38" s="50"/>
      <c r="O38" s="51" t="str">
        <f t="shared" si="1"/>
        <v/>
      </c>
      <c r="P38" s="52" t="str">
        <f t="shared" si="2"/>
        <v/>
      </c>
    </row>
    <row r="39" spans="1:16" ht="15" customHeight="1" x14ac:dyDescent="0.25">
      <c r="A39" s="380" t="s">
        <v>254</v>
      </c>
      <c r="B39" s="381"/>
      <c r="C39" s="381"/>
      <c r="D39" s="381"/>
      <c r="E39" s="381"/>
      <c r="F39" s="382"/>
      <c r="G39" s="81" t="s">
        <v>233</v>
      </c>
      <c r="H39" s="81" t="s">
        <v>233</v>
      </c>
      <c r="I39" s="81" t="s">
        <v>233</v>
      </c>
      <c r="J39" s="81" t="s">
        <v>233</v>
      </c>
      <c r="K39" s="81" t="s">
        <v>233</v>
      </c>
      <c r="L39" s="81" t="s">
        <v>233</v>
      </c>
      <c r="M39" s="81" t="s">
        <v>233</v>
      </c>
      <c r="N39" s="81" t="s">
        <v>233</v>
      </c>
      <c r="O39" s="63" t="str">
        <f>IF(SUM(O40:O49)&gt;0,SUM(O40:O49),"")</f>
        <v/>
      </c>
      <c r="P39" s="60" t="str">
        <f>IF(SUM(P40:P49)&gt;0,SUM(P40:P49),"")</f>
        <v/>
      </c>
    </row>
    <row r="40" spans="1:16" x14ac:dyDescent="0.25">
      <c r="A40" s="353" t="s">
        <v>625</v>
      </c>
      <c r="B40" s="274"/>
      <c r="C40" s="274"/>
      <c r="D40" s="275"/>
      <c r="E40" s="65">
        <v>2.15</v>
      </c>
      <c r="F40" s="49" t="s">
        <v>289</v>
      </c>
      <c r="G40" s="50"/>
      <c r="H40" s="50"/>
      <c r="I40" s="50"/>
      <c r="J40" s="50"/>
      <c r="K40" s="50"/>
      <c r="L40" s="50"/>
      <c r="M40" s="50"/>
      <c r="N40" s="50"/>
      <c r="O40" s="51" t="str">
        <f>IF(SUM(G40:N40)&gt;0,SUM(G40:N40),"")</f>
        <v/>
      </c>
      <c r="P40" s="52" t="str">
        <f>IF(O40="","",PRODUCT(O40,E40,12))</f>
        <v/>
      </c>
    </row>
    <row r="41" spans="1:16" x14ac:dyDescent="0.25">
      <c r="A41" s="353" t="s">
        <v>626</v>
      </c>
      <c r="B41" s="274"/>
      <c r="C41" s="274"/>
      <c r="D41" s="275"/>
      <c r="E41" s="65">
        <v>2.15</v>
      </c>
      <c r="F41" s="49" t="s">
        <v>289</v>
      </c>
      <c r="G41" s="50"/>
      <c r="H41" s="50"/>
      <c r="I41" s="50"/>
      <c r="J41" s="50"/>
      <c r="K41" s="50"/>
      <c r="L41" s="50"/>
      <c r="M41" s="50"/>
      <c r="N41" s="50"/>
      <c r="O41" s="51" t="str">
        <f t="shared" ref="O41:O49" si="3">IF(SUM(G41:N41)&gt;0,SUM(G41:N41),"")</f>
        <v/>
      </c>
      <c r="P41" s="52" t="str">
        <f>IF(O41="","",PRODUCT(O41,E41,12))</f>
        <v/>
      </c>
    </row>
    <row r="42" spans="1:16" x14ac:dyDescent="0.25">
      <c r="A42" s="353" t="s">
        <v>627</v>
      </c>
      <c r="B42" s="274"/>
      <c r="C42" s="274"/>
      <c r="D42" s="275"/>
      <c r="E42" s="65">
        <v>2.15</v>
      </c>
      <c r="F42" s="49" t="s">
        <v>289</v>
      </c>
      <c r="G42" s="50"/>
      <c r="H42" s="50"/>
      <c r="I42" s="50"/>
      <c r="J42" s="50"/>
      <c r="K42" s="50"/>
      <c r="L42" s="50"/>
      <c r="M42" s="50"/>
      <c r="N42" s="50"/>
      <c r="O42" s="51" t="str">
        <f t="shared" si="3"/>
        <v/>
      </c>
      <c r="P42" s="52" t="str">
        <f>IF(O42="","",PRODUCT(O42,E42,12))</f>
        <v/>
      </c>
    </row>
    <row r="43" spans="1:16" x14ac:dyDescent="0.25">
      <c r="A43" s="353" t="s">
        <v>593</v>
      </c>
      <c r="B43" s="274"/>
      <c r="C43" s="274"/>
      <c r="D43" s="275"/>
      <c r="E43" s="65">
        <v>3.6</v>
      </c>
      <c r="F43" s="49" t="s">
        <v>290</v>
      </c>
      <c r="G43" s="50"/>
      <c r="H43" s="50"/>
      <c r="I43" s="50"/>
      <c r="J43" s="50"/>
      <c r="K43" s="50"/>
      <c r="L43" s="50"/>
      <c r="M43" s="50"/>
      <c r="N43" s="50"/>
      <c r="O43" s="51" t="str">
        <f>IF(SUM(G43:N43)&gt;0,SUM(G43:N43),"")</f>
        <v/>
      </c>
      <c r="P43" s="52" t="str">
        <f>IF(O43="","",PRODUCT(O43,E43,6))</f>
        <v/>
      </c>
    </row>
    <row r="44" spans="1:16" x14ac:dyDescent="0.25">
      <c r="A44" s="364" t="s">
        <v>157</v>
      </c>
      <c r="B44" s="271"/>
      <c r="C44" s="271"/>
      <c r="D44" s="272"/>
      <c r="E44" s="65">
        <v>1.75</v>
      </c>
      <c r="F44" s="49" t="s">
        <v>291</v>
      </c>
      <c r="G44" s="50"/>
      <c r="H44" s="50"/>
      <c r="I44" s="50"/>
      <c r="J44" s="50"/>
      <c r="K44" s="50"/>
      <c r="L44" s="50"/>
      <c r="M44" s="50"/>
      <c r="N44" s="50"/>
      <c r="O44" s="51" t="str">
        <f t="shared" si="3"/>
        <v/>
      </c>
      <c r="P44" s="52" t="str">
        <f>IF(O44="","",PRODUCT(O44,E44,20))</f>
        <v/>
      </c>
    </row>
    <row r="45" spans="1:16" x14ac:dyDescent="0.25">
      <c r="A45" s="364" t="s">
        <v>158</v>
      </c>
      <c r="B45" s="271"/>
      <c r="C45" s="271"/>
      <c r="D45" s="272"/>
      <c r="E45" s="65">
        <v>1.75</v>
      </c>
      <c r="F45" s="49" t="s">
        <v>291</v>
      </c>
      <c r="G45" s="50"/>
      <c r="H45" s="50"/>
      <c r="I45" s="50"/>
      <c r="J45" s="50"/>
      <c r="K45" s="50"/>
      <c r="L45" s="50"/>
      <c r="M45" s="50"/>
      <c r="N45" s="50"/>
      <c r="O45" s="51" t="str">
        <f t="shared" si="3"/>
        <v/>
      </c>
      <c r="P45" s="52" t="str">
        <f>IF(O45="","",PRODUCT(O45,E45,20))</f>
        <v/>
      </c>
    </row>
    <row r="46" spans="1:16" x14ac:dyDescent="0.25">
      <c r="A46" s="364" t="s">
        <v>594</v>
      </c>
      <c r="B46" s="271"/>
      <c r="C46" s="271"/>
      <c r="D46" s="272"/>
      <c r="E46" s="65">
        <v>1.95</v>
      </c>
      <c r="F46" s="49" t="s">
        <v>292</v>
      </c>
      <c r="G46" s="59"/>
      <c r="H46" s="59"/>
      <c r="I46" s="59"/>
      <c r="J46" s="59"/>
      <c r="K46" s="59"/>
      <c r="L46" s="59"/>
      <c r="M46" s="59"/>
      <c r="N46" s="59"/>
      <c r="O46" s="51" t="str">
        <f t="shared" si="3"/>
        <v/>
      </c>
      <c r="P46" s="52" t="str">
        <f>IF(O46="","",PRODUCT(O46,E46,12))</f>
        <v/>
      </c>
    </row>
    <row r="47" spans="1:16" x14ac:dyDescent="0.25">
      <c r="A47" s="364" t="s">
        <v>595</v>
      </c>
      <c r="B47" s="271"/>
      <c r="C47" s="271"/>
      <c r="D47" s="272"/>
      <c r="E47" s="65">
        <v>1.95</v>
      </c>
      <c r="F47" s="49" t="s">
        <v>292</v>
      </c>
      <c r="G47" s="59"/>
      <c r="H47" s="59"/>
      <c r="I47" s="59"/>
      <c r="J47" s="59"/>
      <c r="K47" s="59"/>
      <c r="L47" s="59"/>
      <c r="M47" s="59"/>
      <c r="N47" s="59"/>
      <c r="O47" s="51" t="str">
        <f t="shared" si="3"/>
        <v/>
      </c>
      <c r="P47" s="52" t="str">
        <f>IF(O47="","",PRODUCT(O47,E47,12))</f>
        <v/>
      </c>
    </row>
    <row r="48" spans="1:16" x14ac:dyDescent="0.25">
      <c r="A48" s="364" t="s">
        <v>596</v>
      </c>
      <c r="B48" s="271"/>
      <c r="C48" s="271"/>
      <c r="D48" s="272"/>
      <c r="E48" s="65">
        <v>1.95</v>
      </c>
      <c r="F48" s="49" t="s">
        <v>292</v>
      </c>
      <c r="G48" s="59"/>
      <c r="H48" s="59"/>
      <c r="I48" s="59"/>
      <c r="J48" s="59"/>
      <c r="K48" s="59"/>
      <c r="L48" s="59"/>
      <c r="M48" s="59"/>
      <c r="N48" s="59"/>
      <c r="O48" s="51" t="str">
        <f t="shared" si="3"/>
        <v/>
      </c>
      <c r="P48" s="52" t="str">
        <f>IF(O48="","",PRODUCT(O48,E48,12))</f>
        <v/>
      </c>
    </row>
    <row r="49" spans="1:16" x14ac:dyDescent="0.25">
      <c r="A49" s="364" t="s">
        <v>241</v>
      </c>
      <c r="B49" s="271"/>
      <c r="C49" s="271"/>
      <c r="D49" s="272"/>
      <c r="E49" s="65">
        <v>39.9</v>
      </c>
      <c r="F49" s="49" t="s">
        <v>242</v>
      </c>
      <c r="G49" s="59"/>
      <c r="H49" s="59"/>
      <c r="I49" s="59"/>
      <c r="J49" s="59"/>
      <c r="K49" s="59"/>
      <c r="L49" s="59"/>
      <c r="M49" s="59"/>
      <c r="N49" s="59"/>
      <c r="O49" s="51" t="str">
        <f t="shared" si="3"/>
        <v/>
      </c>
      <c r="P49" s="52" t="str">
        <f>IF(O49="","",PRODUCT(O49,E49,1))</f>
        <v/>
      </c>
    </row>
    <row r="50" spans="1:16" ht="14.25" customHeight="1" x14ac:dyDescent="0.25">
      <c r="A50" s="322" t="s">
        <v>255</v>
      </c>
      <c r="B50" s="363"/>
      <c r="C50" s="363"/>
      <c r="D50" s="363"/>
      <c r="E50" s="363"/>
      <c r="F50" s="363"/>
      <c r="G50" s="81" t="s">
        <v>233</v>
      </c>
      <c r="H50" s="81" t="s">
        <v>233</v>
      </c>
      <c r="I50" s="81" t="s">
        <v>233</v>
      </c>
      <c r="J50" s="81" t="s">
        <v>233</v>
      </c>
      <c r="K50" s="81" t="s">
        <v>233</v>
      </c>
      <c r="L50" s="81" t="s">
        <v>233</v>
      </c>
      <c r="M50" s="81" t="s">
        <v>233</v>
      </c>
      <c r="N50" s="81" t="s">
        <v>233</v>
      </c>
      <c r="O50" s="62" t="str">
        <f>IF(SUM(O51:O61)&gt;0,SUM(O51:O61),"")</f>
        <v/>
      </c>
      <c r="P50" s="53" t="str">
        <f>IF(SUM(P51:P61)&gt;0,SUM(P51:P61),"")</f>
        <v/>
      </c>
    </row>
    <row r="51" spans="1:16" x14ac:dyDescent="0.25">
      <c r="A51" s="364" t="s">
        <v>629</v>
      </c>
      <c r="B51" s="271"/>
      <c r="C51" s="271"/>
      <c r="D51" s="272"/>
      <c r="E51" s="65">
        <v>2.9</v>
      </c>
      <c r="F51" s="49" t="s">
        <v>293</v>
      </c>
      <c r="G51" s="50"/>
      <c r="H51" s="50"/>
      <c r="I51" s="50"/>
      <c r="J51" s="50"/>
      <c r="K51" s="50"/>
      <c r="L51" s="50"/>
      <c r="M51" s="50"/>
      <c r="N51" s="50"/>
      <c r="O51" s="51" t="str">
        <f>IF(SUM(G51:N51)&gt;0,SUM(G51:N51),"")</f>
        <v/>
      </c>
      <c r="P51" s="52" t="str">
        <f>IF(O51="","",PRODUCT(O51,E51,20))</f>
        <v/>
      </c>
    </row>
    <row r="52" spans="1:16" x14ac:dyDescent="0.25">
      <c r="A52" s="353" t="s">
        <v>630</v>
      </c>
      <c r="B52" s="274"/>
      <c r="C52" s="274"/>
      <c r="D52" s="275"/>
      <c r="E52" s="65">
        <v>2.6</v>
      </c>
      <c r="F52" s="49" t="s">
        <v>286</v>
      </c>
      <c r="G52" s="50"/>
      <c r="H52" s="50"/>
      <c r="I52" s="50"/>
      <c r="J52" s="50"/>
      <c r="K52" s="50"/>
      <c r="L52" s="50"/>
      <c r="M52" s="50"/>
      <c r="N52" s="50"/>
      <c r="O52" s="51" t="str">
        <f t="shared" ref="O52:O61" si="4">IF(SUM(G52:N52)&gt;0,SUM(G52:N52),"")</f>
        <v/>
      </c>
      <c r="P52" s="52" t="str">
        <f>IF(O52="","",PRODUCT(O52,E52,24))</f>
        <v/>
      </c>
    </row>
    <row r="53" spans="1:16" ht="15" customHeight="1" x14ac:dyDescent="0.25">
      <c r="A53" s="364" t="s">
        <v>368</v>
      </c>
      <c r="B53" s="271"/>
      <c r="C53" s="271"/>
      <c r="D53" s="272"/>
      <c r="E53" s="65">
        <v>2.9</v>
      </c>
      <c r="F53" s="49" t="s">
        <v>293</v>
      </c>
      <c r="G53" s="50"/>
      <c r="H53" s="50"/>
      <c r="I53" s="50"/>
      <c r="J53" s="50"/>
      <c r="K53" s="50"/>
      <c r="L53" s="50"/>
      <c r="M53" s="50"/>
      <c r="N53" s="50"/>
      <c r="O53" s="51" t="str">
        <f t="shared" si="4"/>
        <v/>
      </c>
      <c r="P53" s="52" t="str">
        <f>IF(O53="","",PRODUCT(O53,E53,20))</f>
        <v/>
      </c>
    </row>
    <row r="54" spans="1:16" x14ac:dyDescent="0.25">
      <c r="A54" s="353" t="s">
        <v>369</v>
      </c>
      <c r="B54" s="274"/>
      <c r="C54" s="274"/>
      <c r="D54" s="275"/>
      <c r="E54" s="65">
        <v>2.6</v>
      </c>
      <c r="F54" s="49" t="s">
        <v>286</v>
      </c>
      <c r="G54" s="50"/>
      <c r="H54" s="50"/>
      <c r="I54" s="50"/>
      <c r="J54" s="50"/>
      <c r="K54" s="50"/>
      <c r="L54" s="50"/>
      <c r="M54" s="50"/>
      <c r="N54" s="50"/>
      <c r="O54" s="51" t="str">
        <f t="shared" si="4"/>
        <v/>
      </c>
      <c r="P54" s="52" t="str">
        <f>IF(O54="","",PRODUCT(O54,E54,24))</f>
        <v/>
      </c>
    </row>
    <row r="55" spans="1:16" ht="15" customHeight="1" x14ac:dyDescent="0.25">
      <c r="A55" s="353" t="s">
        <v>628</v>
      </c>
      <c r="B55" s="274"/>
      <c r="C55" s="274"/>
      <c r="D55" s="275"/>
      <c r="E55" s="65">
        <v>2.9</v>
      </c>
      <c r="F55" s="49" t="s">
        <v>293</v>
      </c>
      <c r="G55" s="50"/>
      <c r="H55" s="50"/>
      <c r="I55" s="50"/>
      <c r="J55" s="50"/>
      <c r="K55" s="50"/>
      <c r="L55" s="50"/>
      <c r="M55" s="50"/>
      <c r="N55" s="50"/>
      <c r="O55" s="51" t="str">
        <f t="shared" si="4"/>
        <v/>
      </c>
      <c r="P55" s="52" t="str">
        <f>IF(O55="","",PRODUCT(O55,E55,20))</f>
        <v/>
      </c>
    </row>
    <row r="56" spans="1:16" ht="15" customHeight="1" x14ac:dyDescent="0.25">
      <c r="A56" s="353" t="s">
        <v>631</v>
      </c>
      <c r="B56" s="274"/>
      <c r="C56" s="274"/>
      <c r="D56" s="275"/>
      <c r="E56" s="65">
        <v>2.7</v>
      </c>
      <c r="F56" s="49" t="s">
        <v>286</v>
      </c>
      <c r="G56" s="50"/>
      <c r="H56" s="50"/>
      <c r="I56" s="50"/>
      <c r="J56" s="50"/>
      <c r="K56" s="50"/>
      <c r="L56" s="50"/>
      <c r="M56" s="50"/>
      <c r="N56" s="50"/>
      <c r="O56" s="51" t="str">
        <f t="shared" si="4"/>
        <v/>
      </c>
      <c r="P56" s="52" t="str">
        <f>IF(O56="","",PRODUCT(O56,E56,24))</f>
        <v/>
      </c>
    </row>
    <row r="57" spans="1:16" ht="15" customHeight="1" x14ac:dyDescent="0.25">
      <c r="A57" s="353" t="s">
        <v>632</v>
      </c>
      <c r="B57" s="274"/>
      <c r="C57" s="274"/>
      <c r="D57" s="275"/>
      <c r="E57" s="65">
        <v>2.9</v>
      </c>
      <c r="F57" s="49" t="s">
        <v>293</v>
      </c>
      <c r="G57" s="50"/>
      <c r="H57" s="50"/>
      <c r="I57" s="50"/>
      <c r="J57" s="50"/>
      <c r="K57" s="50"/>
      <c r="L57" s="50"/>
      <c r="M57" s="50"/>
      <c r="N57" s="50"/>
      <c r="O57" s="51" t="str">
        <f t="shared" si="4"/>
        <v/>
      </c>
      <c r="P57" s="52" t="str">
        <f>IF(O57="","",PRODUCT(O57,E57,20))</f>
        <v/>
      </c>
    </row>
    <row r="58" spans="1:16" ht="15" customHeight="1" x14ac:dyDescent="0.25">
      <c r="A58" s="353" t="s">
        <v>633</v>
      </c>
      <c r="B58" s="274"/>
      <c r="C58" s="274"/>
      <c r="D58" s="275"/>
      <c r="E58" s="65">
        <v>2.7</v>
      </c>
      <c r="F58" s="49" t="s">
        <v>286</v>
      </c>
      <c r="G58" s="50"/>
      <c r="H58" s="50"/>
      <c r="I58" s="50"/>
      <c r="J58" s="50"/>
      <c r="K58" s="50"/>
      <c r="L58" s="50"/>
      <c r="M58" s="50"/>
      <c r="N58" s="50"/>
      <c r="O58" s="51" t="str">
        <f>IF(SUM(G58:N58)&gt;0,SUM(G58:N58),"")</f>
        <v/>
      </c>
      <c r="P58" s="52" t="str">
        <f>IF(O58="","",PRODUCT(O58,E58,24))</f>
        <v/>
      </c>
    </row>
    <row r="59" spans="1:16" ht="15" customHeight="1" x14ac:dyDescent="0.25">
      <c r="A59" s="353" t="s">
        <v>634</v>
      </c>
      <c r="B59" s="274"/>
      <c r="C59" s="274"/>
      <c r="D59" s="275"/>
      <c r="E59" s="65">
        <v>2.9</v>
      </c>
      <c r="F59" s="49" t="s">
        <v>293</v>
      </c>
      <c r="G59" s="50"/>
      <c r="H59" s="50"/>
      <c r="I59" s="50"/>
      <c r="J59" s="50"/>
      <c r="K59" s="50"/>
      <c r="L59" s="50"/>
      <c r="M59" s="50"/>
      <c r="N59" s="50"/>
      <c r="O59" s="51" t="str">
        <f t="shared" si="4"/>
        <v/>
      </c>
      <c r="P59" s="52" t="str">
        <f>IF(O59="","",PRODUCT(O59,E59,20))</f>
        <v/>
      </c>
    </row>
    <row r="60" spans="1:16" ht="15" customHeight="1" x14ac:dyDescent="0.25">
      <c r="A60" s="353" t="s">
        <v>370</v>
      </c>
      <c r="B60" s="274"/>
      <c r="C60" s="274"/>
      <c r="D60" s="275"/>
      <c r="E60" s="65">
        <v>2.6</v>
      </c>
      <c r="F60" s="49" t="s">
        <v>294</v>
      </c>
      <c r="G60" s="50"/>
      <c r="H60" s="50"/>
      <c r="I60" s="50"/>
      <c r="J60" s="50"/>
      <c r="K60" s="50"/>
      <c r="L60" s="50"/>
      <c r="M60" s="50"/>
      <c r="N60" s="50"/>
      <c r="O60" s="51" t="str">
        <f t="shared" si="4"/>
        <v/>
      </c>
      <c r="P60" s="52" t="str">
        <f>IF(O60="","",PRODUCT(O60,E60,20))</f>
        <v/>
      </c>
    </row>
    <row r="61" spans="1:16" ht="15" customHeight="1" x14ac:dyDescent="0.25">
      <c r="A61" s="353" t="s">
        <v>371</v>
      </c>
      <c r="B61" s="274"/>
      <c r="C61" s="274"/>
      <c r="D61" s="275"/>
      <c r="E61" s="65">
        <v>2.6</v>
      </c>
      <c r="F61" s="49" t="s">
        <v>286</v>
      </c>
      <c r="G61" s="50"/>
      <c r="H61" s="50"/>
      <c r="I61" s="50"/>
      <c r="J61" s="50"/>
      <c r="K61" s="50"/>
      <c r="L61" s="50"/>
      <c r="M61" s="50"/>
      <c r="N61" s="50"/>
      <c r="O61" s="51" t="str">
        <f t="shared" si="4"/>
        <v/>
      </c>
      <c r="P61" s="52" t="str">
        <f>IF(O61="","",PRODUCT(O61,E61,24))</f>
        <v/>
      </c>
    </row>
    <row r="62" spans="1:16" ht="14.25" customHeight="1" x14ac:dyDescent="0.25">
      <c r="A62" s="322" t="s">
        <v>256</v>
      </c>
      <c r="B62" s="363"/>
      <c r="C62" s="363"/>
      <c r="D62" s="363"/>
      <c r="E62" s="363"/>
      <c r="F62" s="363"/>
      <c r="G62" s="81" t="s">
        <v>233</v>
      </c>
      <c r="H62" s="81" t="s">
        <v>233</v>
      </c>
      <c r="I62" s="81" t="s">
        <v>233</v>
      </c>
      <c r="J62" s="81" t="s">
        <v>233</v>
      </c>
      <c r="K62" s="81" t="s">
        <v>233</v>
      </c>
      <c r="L62" s="81" t="s">
        <v>233</v>
      </c>
      <c r="M62" s="81" t="s">
        <v>233</v>
      </c>
      <c r="N62" s="81" t="s">
        <v>233</v>
      </c>
      <c r="O62" s="62" t="str">
        <f>IF(SUM(O63:O67)&gt;0,SUM(O63:O67),"")</f>
        <v/>
      </c>
      <c r="P62" s="53" t="str">
        <f>IF(SUM(P63:P67)&gt;0,SUM(P63:P67),"")</f>
        <v/>
      </c>
    </row>
    <row r="63" spans="1:16" ht="15" customHeight="1" x14ac:dyDescent="0.25">
      <c r="A63" s="353" t="s">
        <v>372</v>
      </c>
      <c r="B63" s="274"/>
      <c r="C63" s="274"/>
      <c r="D63" s="275"/>
      <c r="E63" s="65">
        <v>5.2</v>
      </c>
      <c r="F63" s="49" t="s">
        <v>322</v>
      </c>
      <c r="G63" s="50"/>
      <c r="H63" s="50"/>
      <c r="I63" s="50"/>
      <c r="J63" s="50"/>
      <c r="K63" s="50"/>
      <c r="L63" s="50"/>
      <c r="M63" s="50"/>
      <c r="N63" s="50"/>
      <c r="O63" s="51" t="str">
        <f>IF(SUM(G63:N63)&gt;0,SUM(G63:N63),"")</f>
        <v/>
      </c>
      <c r="P63" s="52" t="str">
        <f>IF(O63="","",PRODUCT(O63,E63,30))</f>
        <v/>
      </c>
    </row>
    <row r="64" spans="1:16" ht="27" customHeight="1" x14ac:dyDescent="0.25">
      <c r="A64" s="364" t="s">
        <v>623</v>
      </c>
      <c r="B64" s="274"/>
      <c r="C64" s="274"/>
      <c r="D64" s="275"/>
      <c r="E64" s="65">
        <v>5.9</v>
      </c>
      <c r="F64" s="49" t="s">
        <v>322</v>
      </c>
      <c r="G64" s="50"/>
      <c r="H64" s="50"/>
      <c r="I64" s="50"/>
      <c r="J64" s="50"/>
      <c r="K64" s="50"/>
      <c r="L64" s="50"/>
      <c r="M64" s="50"/>
      <c r="N64" s="50"/>
      <c r="O64" s="51" t="str">
        <f>IF(SUM(G64:N64)&gt;0,SUM(G64:N64),"")</f>
        <v/>
      </c>
      <c r="P64" s="52" t="str">
        <f>IF(O64="","",PRODUCT(O64,E64,30))</f>
        <v/>
      </c>
    </row>
    <row r="65" spans="1:16" ht="27" customHeight="1" x14ac:dyDescent="0.25">
      <c r="A65" s="364" t="s">
        <v>624</v>
      </c>
      <c r="B65" s="274"/>
      <c r="C65" s="274"/>
      <c r="D65" s="275"/>
      <c r="E65" s="65">
        <v>6.2</v>
      </c>
      <c r="F65" s="49" t="s">
        <v>322</v>
      </c>
      <c r="G65" s="50"/>
      <c r="H65" s="50"/>
      <c r="I65" s="50"/>
      <c r="J65" s="50"/>
      <c r="K65" s="50"/>
      <c r="L65" s="50"/>
      <c r="M65" s="50"/>
      <c r="N65" s="50"/>
      <c r="O65" s="51" t="str">
        <f>IF(SUM(G65:N65)&gt;0,SUM(G65:N65),"")</f>
        <v/>
      </c>
      <c r="P65" s="52" t="str">
        <f>IF(O65="","",PRODUCT(O65,E65,30))</f>
        <v/>
      </c>
    </row>
    <row r="66" spans="1:16" ht="15" customHeight="1" x14ac:dyDescent="0.25">
      <c r="A66" s="353" t="s">
        <v>373</v>
      </c>
      <c r="B66" s="274"/>
      <c r="C66" s="274"/>
      <c r="D66" s="275"/>
      <c r="E66" s="65">
        <v>5.4</v>
      </c>
      <c r="F66" s="49" t="s">
        <v>322</v>
      </c>
      <c r="G66" s="50"/>
      <c r="H66" s="50"/>
      <c r="I66" s="50"/>
      <c r="J66" s="50"/>
      <c r="K66" s="50"/>
      <c r="L66" s="50"/>
      <c r="M66" s="50"/>
      <c r="N66" s="50"/>
      <c r="O66" s="51" t="str">
        <f>IF(SUM(G66:N66)&gt;0,SUM(G66:N66),"")</f>
        <v/>
      </c>
      <c r="P66" s="52" t="str">
        <f>IF(O66="","",PRODUCT(O66,E66,30))</f>
        <v/>
      </c>
    </row>
    <row r="67" spans="1:16" ht="15" customHeight="1" x14ac:dyDescent="0.25">
      <c r="A67" s="353" t="s">
        <v>374</v>
      </c>
      <c r="B67" s="274"/>
      <c r="C67" s="274"/>
      <c r="D67" s="275"/>
      <c r="E67" s="65">
        <v>5.6</v>
      </c>
      <c r="F67" s="49" t="s">
        <v>322</v>
      </c>
      <c r="G67" s="50"/>
      <c r="H67" s="50"/>
      <c r="I67" s="50"/>
      <c r="J67" s="50"/>
      <c r="K67" s="50"/>
      <c r="L67" s="50"/>
      <c r="M67" s="50"/>
      <c r="N67" s="50"/>
      <c r="O67" s="51" t="str">
        <f>IF(SUM(G67:N67)&gt;0,SUM(G67:N67),"")</f>
        <v/>
      </c>
      <c r="P67" s="52" t="str">
        <f>IF(O67="","",PRODUCT(O67,E67,30))</f>
        <v/>
      </c>
    </row>
    <row r="68" spans="1:16" ht="15" customHeight="1" x14ac:dyDescent="0.25">
      <c r="A68" s="280" t="s">
        <v>159</v>
      </c>
      <c r="B68" s="281"/>
      <c r="C68" s="281"/>
      <c r="D68" s="281"/>
      <c r="E68" s="281"/>
      <c r="F68" s="282"/>
      <c r="G68" s="81" t="s">
        <v>233</v>
      </c>
      <c r="H68" s="81" t="s">
        <v>233</v>
      </c>
      <c r="I68" s="81" t="s">
        <v>233</v>
      </c>
      <c r="J68" s="81" t="s">
        <v>233</v>
      </c>
      <c r="K68" s="81" t="s">
        <v>233</v>
      </c>
      <c r="L68" s="81" t="s">
        <v>233</v>
      </c>
      <c r="M68" s="81" t="s">
        <v>233</v>
      </c>
      <c r="N68" s="81" t="s">
        <v>233</v>
      </c>
      <c r="O68" s="62" t="str">
        <f>IF(SUM(O69:O77)&gt;0,SUM(O69:O77),"")</f>
        <v/>
      </c>
      <c r="P68" s="53" t="str">
        <f>IF(SUM(P69:P77)&gt;0,SUM(P69:P77),"")</f>
        <v/>
      </c>
    </row>
    <row r="69" spans="1:16" ht="39" customHeight="1" x14ac:dyDescent="0.25">
      <c r="A69" s="365" t="s">
        <v>243</v>
      </c>
      <c r="B69" s="366"/>
      <c r="C69" s="366"/>
      <c r="D69" s="366"/>
      <c r="E69" s="65">
        <v>95</v>
      </c>
      <c r="F69" s="49" t="s">
        <v>82</v>
      </c>
      <c r="G69" s="50"/>
      <c r="H69" s="50"/>
      <c r="I69" s="51" t="s">
        <v>64</v>
      </c>
      <c r="J69" s="51" t="s">
        <v>64</v>
      </c>
      <c r="K69" s="51" t="s">
        <v>64</v>
      </c>
      <c r="L69" s="51"/>
      <c r="M69" s="51" t="s">
        <v>64</v>
      </c>
      <c r="N69" s="51" t="s">
        <v>64</v>
      </c>
      <c r="O69" s="51" t="str">
        <f>IF(SUM(G69:N69)&gt;0,SUM(G69:N69),"")</f>
        <v/>
      </c>
      <c r="P69" s="52" t="str">
        <f>IF(O69="","",PRODUCT(O69,E69,Messedauer))</f>
        <v/>
      </c>
    </row>
    <row r="70" spans="1:16" ht="39" customHeight="1" x14ac:dyDescent="0.25">
      <c r="A70" s="365" t="s">
        <v>244</v>
      </c>
      <c r="B70" s="366"/>
      <c r="C70" s="366"/>
      <c r="D70" s="366"/>
      <c r="E70" s="65">
        <v>99</v>
      </c>
      <c r="F70" s="49" t="s">
        <v>82</v>
      </c>
      <c r="G70" s="50"/>
      <c r="H70" s="50"/>
      <c r="I70" s="51" t="s">
        <v>64</v>
      </c>
      <c r="J70" s="51" t="s">
        <v>64</v>
      </c>
      <c r="K70" s="51" t="s">
        <v>64</v>
      </c>
      <c r="L70" s="51" t="s">
        <v>64</v>
      </c>
      <c r="M70" s="51" t="s">
        <v>64</v>
      </c>
      <c r="N70" s="51" t="s">
        <v>64</v>
      </c>
      <c r="O70" s="51" t="str">
        <f t="shared" ref="O70:O77" si="5">IF(SUM(G70:N70)&gt;0,SUM(G70:N70),"")</f>
        <v/>
      </c>
      <c r="P70" s="52" t="str">
        <f>IF(O70="","",PRODUCT(O70,E70,Messedauer))</f>
        <v/>
      </c>
    </row>
    <row r="71" spans="1:16" ht="39" customHeight="1" x14ac:dyDescent="0.25">
      <c r="A71" s="364" t="s">
        <v>278</v>
      </c>
      <c r="B71" s="271"/>
      <c r="C71" s="271"/>
      <c r="D71" s="272"/>
      <c r="E71" s="65">
        <v>125</v>
      </c>
      <c r="F71" s="49" t="s">
        <v>82</v>
      </c>
      <c r="G71" s="50"/>
      <c r="H71" s="50"/>
      <c r="I71" s="51" t="s">
        <v>64</v>
      </c>
      <c r="J71" s="51" t="s">
        <v>64</v>
      </c>
      <c r="K71" s="51" t="s">
        <v>64</v>
      </c>
      <c r="L71" s="51" t="s">
        <v>64</v>
      </c>
      <c r="M71" s="51" t="s">
        <v>64</v>
      </c>
      <c r="N71" s="51" t="s">
        <v>64</v>
      </c>
      <c r="O71" s="51" t="str">
        <f t="shared" si="5"/>
        <v/>
      </c>
      <c r="P71" s="52" t="str">
        <f>IF(O71="","",PRODUCT(O71,E71,Messedauer))</f>
        <v/>
      </c>
    </row>
    <row r="72" spans="1:16" ht="39" customHeight="1" x14ac:dyDescent="0.25">
      <c r="A72" s="364" t="s">
        <v>279</v>
      </c>
      <c r="B72" s="271"/>
      <c r="C72" s="271"/>
      <c r="D72" s="272"/>
      <c r="E72" s="65">
        <v>135</v>
      </c>
      <c r="F72" s="49" t="s">
        <v>82</v>
      </c>
      <c r="G72" s="50"/>
      <c r="H72" s="50"/>
      <c r="I72" s="51" t="s">
        <v>64</v>
      </c>
      <c r="J72" s="51" t="s">
        <v>64</v>
      </c>
      <c r="K72" s="51" t="s">
        <v>64</v>
      </c>
      <c r="L72" s="51" t="s">
        <v>64</v>
      </c>
      <c r="M72" s="51" t="s">
        <v>64</v>
      </c>
      <c r="N72" s="51" t="s">
        <v>64</v>
      </c>
      <c r="O72" s="51" t="str">
        <f t="shared" si="5"/>
        <v/>
      </c>
      <c r="P72" s="52" t="str">
        <f>IF(O72="","",PRODUCT(O72,E72,Messedauer))</f>
        <v/>
      </c>
    </row>
    <row r="73" spans="1:16" ht="37.5" customHeight="1" x14ac:dyDescent="0.25">
      <c r="A73" s="365" t="s">
        <v>620</v>
      </c>
      <c r="B73" s="366"/>
      <c r="C73" s="366"/>
      <c r="D73" s="366"/>
      <c r="E73" s="65">
        <v>119</v>
      </c>
      <c r="F73" s="49" t="s">
        <v>82</v>
      </c>
      <c r="G73" s="50"/>
      <c r="H73" s="50"/>
      <c r="I73" s="51" t="s">
        <v>64</v>
      </c>
      <c r="J73" s="51" t="s">
        <v>64</v>
      </c>
      <c r="K73" s="51" t="s">
        <v>64</v>
      </c>
      <c r="L73" s="51"/>
      <c r="M73" s="51" t="s">
        <v>64</v>
      </c>
      <c r="N73" s="51" t="s">
        <v>64</v>
      </c>
      <c r="O73" s="51" t="str">
        <f>IF(SUM(G73:N73)&gt;0,SUM(G73:N73),"")</f>
        <v/>
      </c>
      <c r="P73" s="52" t="str">
        <f>IF(O73="","",PRODUCT(O73,E73,Messedauer))</f>
        <v/>
      </c>
    </row>
    <row r="74" spans="1:16" x14ac:dyDescent="0.25">
      <c r="A74" s="353" t="s">
        <v>236</v>
      </c>
      <c r="B74" s="274"/>
      <c r="C74" s="274"/>
      <c r="D74" s="275"/>
      <c r="E74" s="65">
        <v>215</v>
      </c>
      <c r="F74" s="49" t="s">
        <v>81</v>
      </c>
      <c r="G74" s="51"/>
      <c r="H74" s="51"/>
      <c r="I74" s="51"/>
      <c r="J74" s="51"/>
      <c r="K74" s="51"/>
      <c r="L74" s="51"/>
      <c r="M74" s="51"/>
      <c r="N74" s="51"/>
      <c r="O74" s="51" t="str">
        <f t="shared" si="5"/>
        <v/>
      </c>
      <c r="P74" s="52" t="str">
        <f>IF(O74="","",PRODUCT(O74,E74))</f>
        <v/>
      </c>
    </row>
    <row r="75" spans="1:16" x14ac:dyDescent="0.25">
      <c r="A75" s="353" t="s">
        <v>227</v>
      </c>
      <c r="B75" s="274"/>
      <c r="C75" s="274"/>
      <c r="D75" s="275"/>
      <c r="E75" s="65">
        <v>105</v>
      </c>
      <c r="F75" s="49" t="s">
        <v>81</v>
      </c>
      <c r="G75" s="51"/>
      <c r="H75" s="51"/>
      <c r="I75" s="51"/>
      <c r="J75" s="51"/>
      <c r="K75" s="51"/>
      <c r="L75" s="51"/>
      <c r="M75" s="51"/>
      <c r="N75" s="51"/>
      <c r="O75" s="51" t="str">
        <f t="shared" si="5"/>
        <v/>
      </c>
      <c r="P75" s="52" t="str">
        <f>IF(O75="","",PRODUCT(O75,E75))</f>
        <v/>
      </c>
    </row>
    <row r="76" spans="1:16" x14ac:dyDescent="0.25">
      <c r="A76" s="353" t="s">
        <v>228</v>
      </c>
      <c r="B76" s="274"/>
      <c r="C76" s="274"/>
      <c r="D76" s="275"/>
      <c r="E76" s="65">
        <v>80</v>
      </c>
      <c r="F76" s="49" t="s">
        <v>83</v>
      </c>
      <c r="G76" s="51"/>
      <c r="H76" s="51"/>
      <c r="I76" s="51"/>
      <c r="J76" s="51"/>
      <c r="K76" s="51"/>
      <c r="L76" s="51"/>
      <c r="M76" s="51"/>
      <c r="N76" s="51"/>
      <c r="O76" s="51" t="str">
        <f t="shared" ref="O76" si="6">IF(SUM(G76:N76)&gt;0,SUM(G76:N76),"")</f>
        <v/>
      </c>
      <c r="P76" s="52" t="str">
        <f>IF(O76="","",PRODUCT(O76,E76))</f>
        <v/>
      </c>
    </row>
    <row r="77" spans="1:16" x14ac:dyDescent="0.25">
      <c r="A77" s="353" t="s">
        <v>621</v>
      </c>
      <c r="B77" s="274"/>
      <c r="C77" s="274"/>
      <c r="D77" s="275"/>
      <c r="E77" s="65">
        <v>45</v>
      </c>
      <c r="F77" s="49" t="s">
        <v>83</v>
      </c>
      <c r="G77" s="51"/>
      <c r="H77" s="51"/>
      <c r="I77" s="51"/>
      <c r="J77" s="51"/>
      <c r="K77" s="51"/>
      <c r="L77" s="51"/>
      <c r="M77" s="51"/>
      <c r="N77" s="51"/>
      <c r="O77" s="51" t="str">
        <f t="shared" si="5"/>
        <v/>
      </c>
      <c r="P77" s="52" t="str">
        <f>IF(O77="","",PRODUCT(O77,E77))</f>
        <v/>
      </c>
    </row>
    <row r="78" spans="1:16" ht="15" customHeight="1" x14ac:dyDescent="0.25">
      <c r="A78" s="322" t="s">
        <v>85</v>
      </c>
      <c r="B78" s="363"/>
      <c r="C78" s="363"/>
      <c r="D78" s="363"/>
      <c r="E78" s="363"/>
      <c r="F78" s="363"/>
      <c r="G78" s="81" t="s">
        <v>233</v>
      </c>
      <c r="H78" s="81" t="s">
        <v>233</v>
      </c>
      <c r="I78" s="81" t="s">
        <v>233</v>
      </c>
      <c r="J78" s="81" t="s">
        <v>233</v>
      </c>
      <c r="K78" s="81" t="s">
        <v>233</v>
      </c>
      <c r="L78" s="81" t="s">
        <v>233</v>
      </c>
      <c r="M78" s="81" t="s">
        <v>233</v>
      </c>
      <c r="N78" s="81" t="s">
        <v>233</v>
      </c>
      <c r="O78" s="62" t="str">
        <f>IF(SUM(O79:O84)&gt;0,SUM(O79:O84),"")</f>
        <v/>
      </c>
      <c r="P78" s="53" t="str">
        <f>IF(SUM(P79:P84)&gt;0,SUM(P79:P84),"")</f>
        <v/>
      </c>
    </row>
    <row r="79" spans="1:16" ht="15" customHeight="1" x14ac:dyDescent="0.25">
      <c r="A79" s="354" t="s">
        <v>382</v>
      </c>
      <c r="B79" s="355"/>
      <c r="C79" s="355"/>
      <c r="D79" s="356"/>
      <c r="E79" s="89">
        <v>16.899999999999999</v>
      </c>
      <c r="F79" s="90" t="s">
        <v>295</v>
      </c>
      <c r="G79" s="56"/>
      <c r="H79" s="56"/>
      <c r="I79" s="56"/>
      <c r="J79" s="56"/>
      <c r="K79" s="56"/>
      <c r="L79" s="56"/>
      <c r="M79" s="56"/>
      <c r="N79" s="56"/>
      <c r="O79" s="57" t="str">
        <f t="shared" ref="O79:O84" si="7">IF(SUM(G79:N79)&gt;0,SUM(G79:N79),"")</f>
        <v/>
      </c>
      <c r="P79" s="58" t="str">
        <f t="shared" ref="P79:P84" si="8">IF(O79="","",PRODUCT(O79,E79))</f>
        <v/>
      </c>
    </row>
    <row r="80" spans="1:16" x14ac:dyDescent="0.25">
      <c r="A80" s="354" t="s">
        <v>383</v>
      </c>
      <c r="B80" s="355"/>
      <c r="C80" s="355"/>
      <c r="D80" s="356"/>
      <c r="E80" s="88">
        <v>16.899999999999999</v>
      </c>
      <c r="F80" s="90" t="s">
        <v>295</v>
      </c>
      <c r="G80" s="56"/>
      <c r="H80" s="56"/>
      <c r="I80" s="56"/>
      <c r="J80" s="56"/>
      <c r="K80" s="56"/>
      <c r="L80" s="56"/>
      <c r="M80" s="56"/>
      <c r="N80" s="56"/>
      <c r="O80" s="57" t="str">
        <f t="shared" si="7"/>
        <v/>
      </c>
      <c r="P80" s="58" t="str">
        <f t="shared" si="8"/>
        <v/>
      </c>
    </row>
    <row r="81" spans="1:16" x14ac:dyDescent="0.25">
      <c r="A81" s="354" t="s">
        <v>280</v>
      </c>
      <c r="B81" s="355"/>
      <c r="C81" s="355"/>
      <c r="D81" s="356"/>
      <c r="E81" s="88">
        <v>16.899999999999999</v>
      </c>
      <c r="F81" s="90" t="s">
        <v>295</v>
      </c>
      <c r="G81" s="56"/>
      <c r="H81" s="56"/>
      <c r="I81" s="56"/>
      <c r="J81" s="56"/>
      <c r="K81" s="56"/>
      <c r="L81" s="56"/>
      <c r="M81" s="56"/>
      <c r="N81" s="56"/>
      <c r="O81" s="57" t="str">
        <f t="shared" si="7"/>
        <v/>
      </c>
      <c r="P81" s="58" t="str">
        <f t="shared" si="8"/>
        <v/>
      </c>
    </row>
    <row r="82" spans="1:16" ht="15" customHeight="1" x14ac:dyDescent="0.25">
      <c r="A82" s="354" t="s">
        <v>384</v>
      </c>
      <c r="B82" s="355"/>
      <c r="C82" s="355"/>
      <c r="D82" s="356"/>
      <c r="E82" s="68">
        <v>16.899999999999999</v>
      </c>
      <c r="F82" s="90" t="s">
        <v>295</v>
      </c>
      <c r="G82" s="56"/>
      <c r="H82" s="56"/>
      <c r="I82" s="56"/>
      <c r="J82" s="56"/>
      <c r="K82" s="56"/>
      <c r="L82" s="56"/>
      <c r="M82" s="56"/>
      <c r="N82" s="56"/>
      <c r="O82" s="57" t="str">
        <f t="shared" si="7"/>
        <v/>
      </c>
      <c r="P82" s="58" t="str">
        <f t="shared" si="8"/>
        <v/>
      </c>
    </row>
    <row r="83" spans="1:16" x14ac:dyDescent="0.25">
      <c r="A83" s="354" t="s">
        <v>385</v>
      </c>
      <c r="B83" s="355"/>
      <c r="C83" s="355"/>
      <c r="D83" s="356"/>
      <c r="E83" s="65">
        <v>22.9</v>
      </c>
      <c r="F83" s="90" t="s">
        <v>295</v>
      </c>
      <c r="G83" s="56"/>
      <c r="H83" s="56"/>
      <c r="I83" s="56"/>
      <c r="J83" s="56"/>
      <c r="K83" s="56"/>
      <c r="L83" s="56"/>
      <c r="M83" s="56"/>
      <c r="N83" s="56"/>
      <c r="O83" s="57" t="str">
        <f t="shared" si="7"/>
        <v/>
      </c>
      <c r="P83" s="58" t="str">
        <f t="shared" si="8"/>
        <v/>
      </c>
    </row>
    <row r="84" spans="1:16" x14ac:dyDescent="0.25">
      <c r="A84" s="354" t="s">
        <v>582</v>
      </c>
      <c r="B84" s="355"/>
      <c r="C84" s="355"/>
      <c r="D84" s="356"/>
      <c r="E84" s="65">
        <v>16.899999999999999</v>
      </c>
      <c r="F84" s="90" t="s">
        <v>295</v>
      </c>
      <c r="G84" s="56"/>
      <c r="H84" s="56"/>
      <c r="I84" s="56"/>
      <c r="J84" s="56"/>
      <c r="K84" s="56"/>
      <c r="L84" s="56"/>
      <c r="M84" s="56"/>
      <c r="N84" s="56"/>
      <c r="O84" s="57" t="str">
        <f t="shared" si="7"/>
        <v/>
      </c>
      <c r="P84" s="58" t="str">
        <f t="shared" si="8"/>
        <v/>
      </c>
    </row>
    <row r="85" spans="1:16" ht="14.25" customHeight="1" x14ac:dyDescent="0.25">
      <c r="A85" s="322" t="s">
        <v>144</v>
      </c>
      <c r="B85" s="363"/>
      <c r="C85" s="363"/>
      <c r="D85" s="363"/>
      <c r="E85" s="363"/>
      <c r="F85" s="363"/>
      <c r="G85" s="81" t="s">
        <v>233</v>
      </c>
      <c r="H85" s="81" t="s">
        <v>233</v>
      </c>
      <c r="I85" s="81" t="s">
        <v>233</v>
      </c>
      <c r="J85" s="81" t="s">
        <v>233</v>
      </c>
      <c r="K85" s="81" t="s">
        <v>233</v>
      </c>
      <c r="L85" s="81" t="s">
        <v>233</v>
      </c>
      <c r="M85" s="81" t="s">
        <v>233</v>
      </c>
      <c r="N85" s="81" t="s">
        <v>233</v>
      </c>
      <c r="O85" s="62" t="str">
        <f>IF(SUM(O86:O88)&gt;0,SUM(O86:O88),"")</f>
        <v/>
      </c>
      <c r="P85" s="53" t="str">
        <f>IF(SUM(P86:P89)&gt;0,SUM(P86:P89),"")</f>
        <v/>
      </c>
    </row>
    <row r="86" spans="1:16" x14ac:dyDescent="0.25">
      <c r="A86" s="364" t="s">
        <v>386</v>
      </c>
      <c r="B86" s="271"/>
      <c r="C86" s="271"/>
      <c r="D86" s="272"/>
      <c r="E86" s="65">
        <v>63.9</v>
      </c>
      <c r="F86" s="49" t="s">
        <v>295</v>
      </c>
      <c r="G86" s="50"/>
      <c r="H86" s="50"/>
      <c r="I86" s="50"/>
      <c r="J86" s="50"/>
      <c r="K86" s="50"/>
      <c r="L86" s="50"/>
      <c r="M86" s="50"/>
      <c r="N86" s="50"/>
      <c r="O86" s="51" t="str">
        <f>IF(SUM(G86:N86)&gt;0,SUM(G86:N86),"")</f>
        <v/>
      </c>
      <c r="P86" s="52" t="str">
        <f>IF(O86="","",PRODUCT(O86,E86))</f>
        <v/>
      </c>
    </row>
    <row r="87" spans="1:16" ht="15" customHeight="1" x14ac:dyDescent="0.25">
      <c r="A87" s="364" t="s">
        <v>387</v>
      </c>
      <c r="B87" s="271"/>
      <c r="C87" s="271"/>
      <c r="D87" s="272"/>
      <c r="E87" s="65">
        <v>69.900000000000006</v>
      </c>
      <c r="F87" s="49" t="s">
        <v>295</v>
      </c>
      <c r="G87" s="50"/>
      <c r="H87" s="50"/>
      <c r="I87" s="50"/>
      <c r="J87" s="50"/>
      <c r="K87" s="50"/>
      <c r="L87" s="50"/>
      <c r="M87" s="50"/>
      <c r="N87" s="50"/>
      <c r="O87" s="51" t="str">
        <f>IF(SUM(G87:N87)&gt;0,SUM(G87:N87),"")</f>
        <v/>
      </c>
      <c r="P87" s="52" t="str">
        <f>IF(O87="","",PRODUCT(O87,E87))</f>
        <v/>
      </c>
    </row>
    <row r="88" spans="1:16" ht="15" customHeight="1" x14ac:dyDescent="0.25">
      <c r="A88" s="364" t="s">
        <v>388</v>
      </c>
      <c r="B88" s="271"/>
      <c r="C88" s="271"/>
      <c r="D88" s="272"/>
      <c r="E88" s="65">
        <v>18.899999999999999</v>
      </c>
      <c r="F88" s="49" t="s">
        <v>295</v>
      </c>
      <c r="G88" s="50"/>
      <c r="H88" s="50"/>
      <c r="I88" s="50"/>
      <c r="J88" s="50"/>
      <c r="K88" s="50"/>
      <c r="L88" s="50"/>
      <c r="M88" s="50"/>
      <c r="N88" s="50"/>
      <c r="O88" s="51" t="str">
        <f>IF(SUM(G88:N88)&gt;0,SUM(G88:N88),"")</f>
        <v/>
      </c>
      <c r="P88" s="52" t="str">
        <f>IF(O88="","",PRODUCT(O88,E88))</f>
        <v/>
      </c>
    </row>
    <row r="89" spans="1:16" x14ac:dyDescent="0.25">
      <c r="A89" s="353" t="s">
        <v>389</v>
      </c>
      <c r="B89" s="274"/>
      <c r="C89" s="274"/>
      <c r="D89" s="275"/>
      <c r="E89" s="65">
        <v>22.9</v>
      </c>
      <c r="F89" s="49" t="s">
        <v>295</v>
      </c>
      <c r="G89" s="59"/>
      <c r="H89" s="59"/>
      <c r="I89" s="59"/>
      <c r="J89" s="59"/>
      <c r="K89" s="59"/>
      <c r="L89" s="59"/>
      <c r="M89" s="59"/>
      <c r="N89" s="59"/>
      <c r="O89" s="51" t="str">
        <f>IF(SUM(G89:N89)&gt;0,SUM(G89:N89),"")</f>
        <v/>
      </c>
      <c r="P89" s="52" t="str">
        <f>IF(O89="","",PRODUCT(O89,E89))</f>
        <v/>
      </c>
    </row>
    <row r="90" spans="1:16" ht="15" customHeight="1" x14ac:dyDescent="0.25">
      <c r="A90" s="280" t="s">
        <v>257</v>
      </c>
      <c r="B90" s="281"/>
      <c r="C90" s="281"/>
      <c r="D90" s="281"/>
      <c r="E90" s="281"/>
      <c r="F90" s="282"/>
      <c r="G90" s="81" t="s">
        <v>233</v>
      </c>
      <c r="H90" s="81" t="s">
        <v>233</v>
      </c>
      <c r="I90" s="81" t="s">
        <v>233</v>
      </c>
      <c r="J90" s="81" t="s">
        <v>233</v>
      </c>
      <c r="K90" s="81" t="s">
        <v>233</v>
      </c>
      <c r="L90" s="81" t="s">
        <v>233</v>
      </c>
      <c r="M90" s="81" t="s">
        <v>233</v>
      </c>
      <c r="N90" s="81" t="s">
        <v>233</v>
      </c>
      <c r="O90" s="62" t="str">
        <f>IF(SUM(O91:O101)&gt;0,SUM(O91:O101),"")</f>
        <v/>
      </c>
      <c r="P90" s="53" t="str">
        <f>IF(SUM(P91:P101)&gt;0,SUM(P91:P101),"")</f>
        <v/>
      </c>
    </row>
    <row r="91" spans="1:16" ht="39" customHeight="1" x14ac:dyDescent="0.25">
      <c r="A91" s="365" t="s">
        <v>245</v>
      </c>
      <c r="B91" s="366"/>
      <c r="C91" s="366"/>
      <c r="D91" s="366"/>
      <c r="E91" s="65">
        <v>189</v>
      </c>
      <c r="F91" s="49" t="s">
        <v>82</v>
      </c>
      <c r="G91" s="50"/>
      <c r="H91" s="50"/>
      <c r="I91" s="50"/>
      <c r="J91" s="50"/>
      <c r="K91" s="50"/>
      <c r="L91" s="50"/>
      <c r="M91" s="50"/>
      <c r="N91" s="50"/>
      <c r="O91" s="51" t="str">
        <f t="shared" ref="O91:O101" si="9">IF(SUM(G91:N91)&gt;0,SUM(G91:N91),"")</f>
        <v/>
      </c>
      <c r="P91" s="52" t="str">
        <f>IF(G91="","",(E91*G91*Messedauer))</f>
        <v/>
      </c>
    </row>
    <row r="92" spans="1:16" ht="38.25" customHeight="1" x14ac:dyDescent="0.25">
      <c r="A92" s="364" t="s">
        <v>246</v>
      </c>
      <c r="B92" s="271"/>
      <c r="C92" s="271"/>
      <c r="D92" s="272"/>
      <c r="E92" s="65">
        <v>249</v>
      </c>
      <c r="F92" s="49" t="s">
        <v>82</v>
      </c>
      <c r="G92" s="50"/>
      <c r="H92" s="50"/>
      <c r="I92" s="50"/>
      <c r="J92" s="50"/>
      <c r="K92" s="50"/>
      <c r="L92" s="50"/>
      <c r="M92" s="50"/>
      <c r="N92" s="50"/>
      <c r="O92" s="51" t="str">
        <f t="shared" si="9"/>
        <v/>
      </c>
      <c r="P92" s="52" t="str">
        <f t="shared" ref="P92:P101" si="10">IF(G92="","",(E92*G92*Messedauer))</f>
        <v/>
      </c>
    </row>
    <row r="93" spans="1:16" x14ac:dyDescent="0.25">
      <c r="A93" s="364" t="s">
        <v>237</v>
      </c>
      <c r="B93" s="271"/>
      <c r="C93" s="271"/>
      <c r="D93" s="272"/>
      <c r="E93" s="65">
        <v>215</v>
      </c>
      <c r="F93" s="49" t="s">
        <v>81</v>
      </c>
      <c r="G93" s="51"/>
      <c r="H93" s="51"/>
      <c r="I93" s="51"/>
      <c r="J93" s="51"/>
      <c r="K93" s="51"/>
      <c r="L93" s="51"/>
      <c r="M93" s="51"/>
      <c r="N93" s="51"/>
      <c r="O93" s="51" t="str">
        <f t="shared" si="9"/>
        <v/>
      </c>
      <c r="P93" s="52" t="str">
        <f>IF(G93="","",(E93*G93))</f>
        <v/>
      </c>
    </row>
    <row r="94" spans="1:16" ht="15" customHeight="1" x14ac:dyDescent="0.25">
      <c r="A94" s="364" t="s">
        <v>160</v>
      </c>
      <c r="B94" s="271"/>
      <c r="C94" s="271"/>
      <c r="D94" s="272"/>
      <c r="E94" s="65">
        <v>105</v>
      </c>
      <c r="F94" s="49" t="s">
        <v>81</v>
      </c>
      <c r="G94" s="51"/>
      <c r="H94" s="51"/>
      <c r="I94" s="51"/>
      <c r="J94" s="51"/>
      <c r="K94" s="51"/>
      <c r="L94" s="51"/>
      <c r="M94" s="51"/>
      <c r="N94" s="51"/>
      <c r="O94" s="51" t="str">
        <f t="shared" si="9"/>
        <v/>
      </c>
      <c r="P94" s="52" t="str">
        <f>IF(G94="","",(E94*G94))</f>
        <v/>
      </c>
    </row>
    <row r="95" spans="1:16" x14ac:dyDescent="0.25">
      <c r="A95" s="353" t="s">
        <v>228</v>
      </c>
      <c r="B95" s="274"/>
      <c r="C95" s="274"/>
      <c r="D95" s="275"/>
      <c r="E95" s="65">
        <v>80</v>
      </c>
      <c r="F95" s="49" t="s">
        <v>83</v>
      </c>
      <c r="G95" s="51"/>
      <c r="H95" s="51"/>
      <c r="I95" s="51"/>
      <c r="J95" s="51"/>
      <c r="K95" s="51"/>
      <c r="L95" s="51"/>
      <c r="M95" s="51"/>
      <c r="N95" s="51"/>
      <c r="O95" s="51" t="str">
        <f t="shared" si="9"/>
        <v/>
      </c>
      <c r="P95" s="52" t="str">
        <f>IF(G95="","",(E95*G95))</f>
        <v/>
      </c>
    </row>
    <row r="96" spans="1:16" ht="15" customHeight="1" x14ac:dyDescent="0.25">
      <c r="A96" s="360" t="s">
        <v>380</v>
      </c>
      <c r="B96" s="361"/>
      <c r="C96" s="361"/>
      <c r="D96" s="362"/>
      <c r="E96" s="66">
        <v>54.9</v>
      </c>
      <c r="F96" s="61" t="s">
        <v>296</v>
      </c>
      <c r="G96" s="50"/>
      <c r="H96" s="50"/>
      <c r="I96" s="50"/>
      <c r="J96" s="50"/>
      <c r="K96" s="50"/>
      <c r="L96" s="50"/>
      <c r="M96" s="50"/>
      <c r="N96" s="50"/>
      <c r="O96" s="51" t="str">
        <f t="shared" si="9"/>
        <v/>
      </c>
      <c r="P96" s="52" t="str">
        <f t="shared" si="10"/>
        <v/>
      </c>
    </row>
    <row r="97" spans="1:16" ht="15" customHeight="1" x14ac:dyDescent="0.25">
      <c r="A97" s="360" t="s">
        <v>381</v>
      </c>
      <c r="B97" s="361"/>
      <c r="C97" s="361"/>
      <c r="D97" s="362"/>
      <c r="E97" s="66">
        <v>54.9</v>
      </c>
      <c r="F97" s="61" t="s">
        <v>296</v>
      </c>
      <c r="G97" s="50"/>
      <c r="H97" s="50"/>
      <c r="I97" s="50"/>
      <c r="J97" s="50"/>
      <c r="K97" s="50"/>
      <c r="L97" s="50"/>
      <c r="M97" s="50"/>
      <c r="N97" s="50"/>
      <c r="O97" s="51" t="str">
        <f t="shared" si="9"/>
        <v/>
      </c>
      <c r="P97" s="52" t="str">
        <f t="shared" si="10"/>
        <v/>
      </c>
    </row>
    <row r="98" spans="1:16" ht="15" customHeight="1" x14ac:dyDescent="0.25">
      <c r="A98" s="354" t="s">
        <v>229</v>
      </c>
      <c r="B98" s="355"/>
      <c r="C98" s="355"/>
      <c r="D98" s="356"/>
      <c r="E98" s="66">
        <v>54.9</v>
      </c>
      <c r="F98" s="61" t="s">
        <v>296</v>
      </c>
      <c r="G98" s="91"/>
      <c r="H98" s="91"/>
      <c r="I98" s="91"/>
      <c r="J98" s="91"/>
      <c r="K98" s="91"/>
      <c r="L98" s="91"/>
      <c r="M98" s="91"/>
      <c r="N98" s="91"/>
      <c r="O98" s="51" t="str">
        <f t="shared" si="9"/>
        <v/>
      </c>
      <c r="P98" s="52" t="str">
        <f t="shared" si="10"/>
        <v/>
      </c>
    </row>
    <row r="99" spans="1:16" ht="15" customHeight="1" x14ac:dyDescent="0.25">
      <c r="A99" s="357" t="s">
        <v>230</v>
      </c>
      <c r="B99" s="358"/>
      <c r="C99" s="358"/>
      <c r="D99" s="359"/>
      <c r="E99" s="66">
        <v>54.9</v>
      </c>
      <c r="F99" s="61" t="s">
        <v>296</v>
      </c>
      <c r="G99" s="59"/>
      <c r="H99" s="59"/>
      <c r="I99" s="59"/>
      <c r="J99" s="59"/>
      <c r="K99" s="59"/>
      <c r="L99" s="59"/>
      <c r="M99" s="59"/>
      <c r="N99" s="59"/>
      <c r="O99" s="51" t="str">
        <f t="shared" si="9"/>
        <v/>
      </c>
      <c r="P99" s="52" t="str">
        <f t="shared" si="10"/>
        <v/>
      </c>
    </row>
    <row r="100" spans="1:16" ht="15" customHeight="1" x14ac:dyDescent="0.25">
      <c r="A100" s="360" t="s">
        <v>231</v>
      </c>
      <c r="B100" s="361"/>
      <c r="C100" s="361"/>
      <c r="D100" s="362"/>
      <c r="E100" s="66">
        <v>59.9</v>
      </c>
      <c r="F100" s="61" t="s">
        <v>296</v>
      </c>
      <c r="G100" s="50"/>
      <c r="H100" s="50"/>
      <c r="I100" s="50"/>
      <c r="J100" s="50"/>
      <c r="K100" s="50"/>
      <c r="L100" s="50"/>
      <c r="M100" s="50"/>
      <c r="N100" s="50"/>
      <c r="O100" s="51" t="str">
        <f t="shared" si="9"/>
        <v/>
      </c>
      <c r="P100" s="52" t="str">
        <f t="shared" si="10"/>
        <v/>
      </c>
    </row>
    <row r="101" spans="1:16" ht="15" customHeight="1" x14ac:dyDescent="0.25">
      <c r="A101" s="360" t="s">
        <v>232</v>
      </c>
      <c r="B101" s="361"/>
      <c r="C101" s="361"/>
      <c r="D101" s="362"/>
      <c r="E101" s="66">
        <v>49.9</v>
      </c>
      <c r="F101" s="61" t="s">
        <v>296</v>
      </c>
      <c r="G101" s="50"/>
      <c r="H101" s="50"/>
      <c r="I101" s="50"/>
      <c r="J101" s="50"/>
      <c r="K101" s="50"/>
      <c r="L101" s="50"/>
      <c r="M101" s="50"/>
      <c r="N101" s="50"/>
      <c r="O101" s="51" t="str">
        <f t="shared" si="9"/>
        <v/>
      </c>
      <c r="P101" s="52" t="str">
        <f t="shared" si="10"/>
        <v/>
      </c>
    </row>
    <row r="102" spans="1:16" ht="14.25" customHeight="1" x14ac:dyDescent="0.25">
      <c r="A102" s="280" t="s">
        <v>258</v>
      </c>
      <c r="B102" s="281"/>
      <c r="C102" s="281"/>
      <c r="D102" s="281"/>
      <c r="E102" s="281"/>
      <c r="F102" s="282"/>
      <c r="G102" s="81" t="s">
        <v>233</v>
      </c>
      <c r="H102" s="81" t="s">
        <v>233</v>
      </c>
      <c r="I102" s="81" t="s">
        <v>233</v>
      </c>
      <c r="J102" s="81" t="s">
        <v>233</v>
      </c>
      <c r="K102" s="81" t="s">
        <v>233</v>
      </c>
      <c r="L102" s="81" t="s">
        <v>233</v>
      </c>
      <c r="M102" s="81" t="s">
        <v>233</v>
      </c>
      <c r="N102" s="81" t="s">
        <v>233</v>
      </c>
      <c r="O102" s="62" t="str">
        <f>IF(SUM(O103:O105)&gt;0,SUM(O103:O105),"")</f>
        <v/>
      </c>
      <c r="P102" s="53" t="str">
        <f>IF(SUM(P103:P105)&gt;0,SUM(P103:P105),"")</f>
        <v/>
      </c>
    </row>
    <row r="103" spans="1:16" ht="15" customHeight="1" x14ac:dyDescent="0.25">
      <c r="A103" s="364" t="s">
        <v>600</v>
      </c>
      <c r="B103" s="271"/>
      <c r="C103" s="271"/>
      <c r="D103" s="272"/>
      <c r="E103" s="65">
        <v>17.899999999999999</v>
      </c>
      <c r="F103" s="49" t="s">
        <v>597</v>
      </c>
      <c r="G103" s="50"/>
      <c r="H103" s="50"/>
      <c r="I103" s="50"/>
      <c r="J103" s="50"/>
      <c r="K103" s="50"/>
      <c r="L103" s="50"/>
      <c r="M103" s="50"/>
      <c r="N103" s="50"/>
      <c r="O103" s="51" t="str">
        <f>IF(SUM(G103:N103)&gt;0,SUM(G103:N103),"")</f>
        <v/>
      </c>
      <c r="P103" s="52" t="str">
        <f>IF(O103="","",PRODUCT(O103,E103))</f>
        <v/>
      </c>
    </row>
    <row r="104" spans="1:16" ht="15" customHeight="1" x14ac:dyDescent="0.25">
      <c r="A104" s="364" t="s">
        <v>599</v>
      </c>
      <c r="B104" s="271"/>
      <c r="C104" s="271"/>
      <c r="D104" s="272"/>
      <c r="E104" s="65">
        <v>64.900000000000006</v>
      </c>
      <c r="F104" s="49" t="s">
        <v>598</v>
      </c>
      <c r="G104" s="50"/>
      <c r="H104" s="50"/>
      <c r="I104" s="50"/>
      <c r="J104" s="50"/>
      <c r="K104" s="50"/>
      <c r="L104" s="50"/>
      <c r="M104" s="50"/>
      <c r="N104" s="50"/>
      <c r="O104" s="51" t="str">
        <f>IF(SUM(G104:N104)&gt;0,SUM(G104:N104),"")</f>
        <v/>
      </c>
      <c r="P104" s="52" t="str">
        <f>IF(O104="","",PRODUCT(O104,E104))</f>
        <v/>
      </c>
    </row>
    <row r="105" spans="1:16" ht="15" customHeight="1" x14ac:dyDescent="0.25">
      <c r="A105" s="364" t="s">
        <v>601</v>
      </c>
      <c r="B105" s="271"/>
      <c r="C105" s="271"/>
      <c r="D105" s="272"/>
      <c r="E105" s="65">
        <v>17.899999999999999</v>
      </c>
      <c r="F105" s="49" t="s">
        <v>597</v>
      </c>
      <c r="G105" s="50"/>
      <c r="H105" s="50"/>
      <c r="I105" s="50"/>
      <c r="J105" s="50"/>
      <c r="K105" s="50"/>
      <c r="L105" s="50"/>
      <c r="M105" s="50"/>
      <c r="N105" s="50"/>
      <c r="O105" s="51" t="str">
        <f>IF(SUM(G105:N105)&gt;0,SUM(G105:N105),"")</f>
        <v/>
      </c>
      <c r="P105" s="52" t="str">
        <f>IF(O105="","",PRODUCT(O105,E105))</f>
        <v/>
      </c>
    </row>
    <row r="106" spans="1:16" ht="45" customHeight="1" x14ac:dyDescent="0.25">
      <c r="A106" s="289" t="s">
        <v>339</v>
      </c>
      <c r="B106" s="290"/>
      <c r="C106" s="290"/>
      <c r="D106" s="290"/>
      <c r="E106" s="290"/>
      <c r="F106" s="290"/>
      <c r="G106" s="290"/>
      <c r="H106" s="290"/>
      <c r="I106" s="290"/>
      <c r="J106" s="290"/>
      <c r="K106" s="290"/>
      <c r="L106" s="290"/>
      <c r="M106" s="290"/>
      <c r="N106" s="290"/>
      <c r="O106" s="156" t="s">
        <v>147</v>
      </c>
      <c r="P106" s="155"/>
    </row>
    <row r="107" spans="1:16" s="251" customFormat="1" ht="7.5" customHeight="1" x14ac:dyDescent="0.25">
      <c r="A107" s="247"/>
      <c r="B107" s="248"/>
      <c r="C107" s="248"/>
      <c r="D107" s="248"/>
      <c r="E107" s="248"/>
      <c r="F107" s="248"/>
      <c r="G107" s="248"/>
      <c r="H107" s="248"/>
      <c r="I107" s="248"/>
      <c r="J107" s="248"/>
      <c r="K107" s="248"/>
      <c r="L107" s="248"/>
      <c r="M107" s="244"/>
      <c r="N107" s="244"/>
      <c r="O107" s="249"/>
      <c r="P107" s="250"/>
    </row>
    <row r="108" spans="1:16" s="74" customFormat="1" ht="29.25" customHeight="1" x14ac:dyDescent="0.25">
      <c r="A108" s="83" t="s">
        <v>86</v>
      </c>
      <c r="B108" s="84"/>
      <c r="C108" s="84"/>
      <c r="D108" s="84"/>
      <c r="E108" s="84"/>
      <c r="F108" s="84"/>
      <c r="G108" s="84"/>
      <c r="H108" s="84"/>
      <c r="I108" s="84"/>
      <c r="J108" s="84"/>
      <c r="K108" s="84"/>
      <c r="L108" s="84"/>
      <c r="M108" s="326" t="s">
        <v>84</v>
      </c>
      <c r="N108" s="326"/>
      <c r="O108" s="367">
        <f>SUM(P102,P90,P85,P78,P68,P62,P50,P39,P18,P10)</f>
        <v>0</v>
      </c>
      <c r="P108" s="368"/>
    </row>
  </sheetData>
  <sheetProtection algorithmName="SHA-512" hashValue="K1CoYu6UjWiM5FLAJIZfgNFpaDiGzASHr0s8bNNEEcguBmggd71hlPtxDUSlRV3LJM7AH5X2ryvmRHhqIb1oRA==" saltValue="CHI7muqSLGPwimhn6NRj3w==" spinCount="100000" sheet="1" objects="1" scenarios="1"/>
  <protectedRanges>
    <protectedRange algorithmName="SHA-512" hashValue="5ksqXPikwbRcg4S+7OTELZuDEKIrarFM/DVDZmcgbwhbVu8JegfzvSQNjgTTmOEk9Nxncx+d2wfgxF93Z/Gr7A==" saltValue="QdT/BPzyX44RSsB7F7wS1g==" spinCount="100000" sqref="E1:P1 A1:C1" name="Bereich1_2_1"/>
  </protectedRanges>
  <autoFilter ref="O9:O105" xr:uid="{00000000-0009-0000-0000-000002000000}"/>
  <mergeCells count="118">
    <mergeCell ref="L6:L7"/>
    <mergeCell ref="M6:M7"/>
    <mergeCell ref="A58:D58"/>
    <mergeCell ref="A81:D81"/>
    <mergeCell ref="A83:D83"/>
    <mergeCell ref="A69:D69"/>
    <mergeCell ref="A70:D70"/>
    <mergeCell ref="A2:F2"/>
    <mergeCell ref="J4:K4"/>
    <mergeCell ref="A5:F5"/>
    <mergeCell ref="A40:D40"/>
    <mergeCell ref="G3:L3"/>
    <mergeCell ref="A46:D46"/>
    <mergeCell ref="A47:D47"/>
    <mergeCell ref="A45:D45"/>
    <mergeCell ref="A44:D44"/>
    <mergeCell ref="A43:D43"/>
    <mergeCell ref="A51:D51"/>
    <mergeCell ref="A49:D49"/>
    <mergeCell ref="A61:D61"/>
    <mergeCell ref="A34:D34"/>
    <mergeCell ref="A35:D35"/>
    <mergeCell ref="A38:D38"/>
    <mergeCell ref="A65:D65"/>
    <mergeCell ref="N3:P3"/>
    <mergeCell ref="P6:P8"/>
    <mergeCell ref="A37:D37"/>
    <mergeCell ref="H6:H7"/>
    <mergeCell ref="A14:D14"/>
    <mergeCell ref="A16:D16"/>
    <mergeCell ref="A21:D21"/>
    <mergeCell ref="E6:E8"/>
    <mergeCell ref="F6:F8"/>
    <mergeCell ref="A36:D36"/>
    <mergeCell ref="A30:D30"/>
    <mergeCell ref="A31:D31"/>
    <mergeCell ref="A32:D32"/>
    <mergeCell ref="A13:D13"/>
    <mergeCell ref="A24:D24"/>
    <mergeCell ref="A26:D26"/>
    <mergeCell ref="N6:N7"/>
    <mergeCell ref="A27:D27"/>
    <mergeCell ref="A29:D29"/>
    <mergeCell ref="A33:D33"/>
    <mergeCell ref="A23:D23"/>
    <mergeCell ref="I6:I7"/>
    <mergeCell ref="J6:J7"/>
    <mergeCell ref="K6:K7"/>
    <mergeCell ref="A106:N106"/>
    <mergeCell ref="A41:D41"/>
    <mergeCell ref="A42:D42"/>
    <mergeCell ref="A39:F39"/>
    <mergeCell ref="A48:D48"/>
    <mergeCell ref="A79:D79"/>
    <mergeCell ref="A80:D80"/>
    <mergeCell ref="A62:F62"/>
    <mergeCell ref="A67:D67"/>
    <mergeCell ref="A63:D63"/>
    <mergeCell ref="A66:D66"/>
    <mergeCell ref="A72:D72"/>
    <mergeCell ref="A74:D74"/>
    <mergeCell ref="A75:D75"/>
    <mergeCell ref="A77:D77"/>
    <mergeCell ref="A78:F78"/>
    <mergeCell ref="A71:D71"/>
    <mergeCell ref="A68:F68"/>
    <mergeCell ref="A105:D105"/>
    <mergeCell ref="A89:D89"/>
    <mergeCell ref="A93:D93"/>
    <mergeCell ref="A64:D64"/>
    <mergeCell ref="O108:P108"/>
    <mergeCell ref="A1:D1"/>
    <mergeCell ref="G6:G7"/>
    <mergeCell ref="A11:D11"/>
    <mergeCell ref="A6:D8"/>
    <mergeCell ref="A12:D12"/>
    <mergeCell ref="A18:F18"/>
    <mergeCell ref="A19:D19"/>
    <mergeCell ref="A22:D22"/>
    <mergeCell ref="A25:D25"/>
    <mergeCell ref="A28:D28"/>
    <mergeCell ref="A20:D20"/>
    <mergeCell ref="A55:D55"/>
    <mergeCell ref="A10:F10"/>
    <mergeCell ref="A17:D17"/>
    <mergeCell ref="A15:D15"/>
    <mergeCell ref="A56:D56"/>
    <mergeCell ref="A52:D52"/>
    <mergeCell ref="A53:D53"/>
    <mergeCell ref="A54:D54"/>
    <mergeCell ref="O6:O8"/>
    <mergeCell ref="A50:F50"/>
    <mergeCell ref="A59:D59"/>
    <mergeCell ref="A104:D104"/>
    <mergeCell ref="M108:N108"/>
    <mergeCell ref="A57:D57"/>
    <mergeCell ref="A60:D60"/>
    <mergeCell ref="A98:D98"/>
    <mergeCell ref="A99:D99"/>
    <mergeCell ref="A100:D100"/>
    <mergeCell ref="A82:D82"/>
    <mergeCell ref="A84:D84"/>
    <mergeCell ref="A85:F85"/>
    <mergeCell ref="A86:D86"/>
    <mergeCell ref="A87:D87"/>
    <mergeCell ref="A88:D88"/>
    <mergeCell ref="A90:F90"/>
    <mergeCell ref="A91:D91"/>
    <mergeCell ref="A94:D94"/>
    <mergeCell ref="A96:D96"/>
    <mergeCell ref="A97:D97"/>
    <mergeCell ref="A92:D92"/>
    <mergeCell ref="A102:F102"/>
    <mergeCell ref="A103:D103"/>
    <mergeCell ref="A101:D101"/>
    <mergeCell ref="A95:D95"/>
    <mergeCell ref="A73:D73"/>
    <mergeCell ref="A76:D76"/>
  </mergeCells>
  <phoneticPr fontId="33" type="noConversion"/>
  <dataValidations count="2">
    <dataValidation type="whole" operator="greaterThanOrEqual" allowBlank="1" showInputMessage="1" showErrorMessage="1" error="Bitte geben Sie eine ganze Zahl ein!" sqref="G51:N61 G86:N89 G79:N84 G11:N17 G69:H73 G91:G92 H91:N94 G96:N101 G40:N49 G19:N38 G63:N67" xr:uid="{00000000-0002-0000-0200-000000000000}">
      <formula1>1</formula1>
    </dataValidation>
    <dataValidation operator="greaterThanOrEqual" allowBlank="1" showInputMessage="1" showErrorMessage="1" errorTitle="minimum order quantity 5 kg" error="minimum order quantity 5 kg" sqref="G103:N105" xr:uid="{6E651867-E8AC-48B7-85DF-D4B6E619B3E1}"/>
  </dataValidations>
  <printOptions horizontalCentered="1"/>
  <pageMargins left="0.44871794871794873" right="0.63301282051282048" top="1.3779527559055118" bottom="0.98425196850393704" header="0.19685039370078741" footer="0.51181102362204722"/>
  <pageSetup paperSize="9" orientation="landscape" r:id="rId1"/>
  <headerFooter>
    <oddHeader>&amp;R
&amp;G</oddHeader>
    <oddFooter>&amp;C&amp;"Arial Narrow,Standard"&amp;10&amp;A - Seite &amp;P von &amp;N&amp;R&amp;"Arial Narrow,Standard"&amp;10&amp;D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7" tint="0.59999389629810485"/>
  </sheetPr>
  <dimension ref="A1:M94"/>
  <sheetViews>
    <sheetView showWhiteSpace="0" view="pageLayout" zoomScale="115" zoomScaleNormal="100" zoomScalePageLayoutView="115" workbookViewId="0">
      <selection activeCell="N18" sqref="N18"/>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6" width="9.42578125" style="35" customWidth="1"/>
    <col min="7" max="7" width="5.5703125" style="35" customWidth="1"/>
    <col min="8" max="8" width="14.7109375" style="35" customWidth="1"/>
    <col min="9" max="10" width="10" style="71" customWidth="1"/>
    <col min="11" max="11" width="12" style="72" customWidth="1"/>
    <col min="12" max="12" width="8" style="32" customWidth="1"/>
    <col min="13" max="13" width="10" style="35" customWidth="1"/>
    <col min="14" max="16384" width="11.42578125" style="35"/>
  </cols>
  <sheetData>
    <row r="1" spans="1:13" ht="18.75" customHeight="1" x14ac:dyDescent="0.25">
      <c r="A1" s="369" t="s">
        <v>87</v>
      </c>
      <c r="B1" s="370"/>
      <c r="C1" s="370"/>
      <c r="D1" s="370"/>
      <c r="E1" s="370"/>
      <c r="F1" s="370"/>
      <c r="G1" s="370"/>
      <c r="H1" s="370"/>
      <c r="I1" s="27"/>
      <c r="J1" s="27"/>
      <c r="K1" s="27"/>
      <c r="L1" s="29"/>
      <c r="M1" s="30"/>
    </row>
    <row r="2" spans="1:13" ht="6.75" customHeight="1" x14ac:dyDescent="0.25">
      <c r="A2" s="419"/>
      <c r="B2" s="420"/>
      <c r="C2" s="420"/>
      <c r="D2" s="420"/>
      <c r="E2" s="420"/>
      <c r="F2" s="420"/>
      <c r="G2" s="420"/>
      <c r="H2" s="420"/>
      <c r="I2" s="420"/>
      <c r="J2" s="420"/>
      <c r="K2" s="420"/>
      <c r="M2" s="33"/>
    </row>
    <row r="3" spans="1:13" x14ac:dyDescent="0.25">
      <c r="A3" s="69" t="s">
        <v>64</v>
      </c>
      <c r="B3" s="70"/>
      <c r="C3" s="70"/>
      <c r="D3" s="70"/>
      <c r="E3" s="70"/>
      <c r="F3" s="75" t="s">
        <v>54</v>
      </c>
      <c r="G3" s="383" t="s">
        <v>64</v>
      </c>
      <c r="H3" s="383"/>
      <c r="I3" s="383"/>
      <c r="J3" s="134" t="s">
        <v>64</v>
      </c>
      <c r="K3" s="383" t="s">
        <v>64</v>
      </c>
      <c r="L3" s="383"/>
      <c r="M3" s="384"/>
    </row>
    <row r="4" spans="1:13" ht="15" customHeight="1" x14ac:dyDescent="0.25">
      <c r="A4" s="160" t="str">
        <f>IF('Basic information'!C4&lt;&gt;0,'Basic information'!C4,"no date")</f>
        <v>no date</v>
      </c>
      <c r="B4" s="70" t="s">
        <v>47</v>
      </c>
      <c r="C4" s="161" t="str">
        <f>IF('Basic information'!C5&lt;&gt;0,'Basic information'!C5,"no date")</f>
        <v>no date</v>
      </c>
      <c r="D4" s="36"/>
      <c r="E4" s="36"/>
      <c r="F4" s="36"/>
      <c r="G4" s="36"/>
      <c r="H4" s="37"/>
      <c r="I4" s="39"/>
      <c r="J4" s="39"/>
      <c r="K4" s="38"/>
      <c r="L4" s="43"/>
      <c r="M4" s="44"/>
    </row>
    <row r="5" spans="1:13" ht="6.75" customHeight="1" x14ac:dyDescent="0.25">
      <c r="A5" s="427"/>
      <c r="B5" s="428"/>
      <c r="C5" s="428"/>
      <c r="D5" s="428"/>
      <c r="E5" s="428"/>
      <c r="F5" s="428"/>
      <c r="G5" s="428"/>
      <c r="H5" s="428"/>
      <c r="I5" s="428"/>
      <c r="J5" s="428"/>
      <c r="K5" s="428"/>
      <c r="M5" s="33"/>
    </row>
    <row r="6" spans="1:13" ht="6.75" customHeight="1" x14ac:dyDescent="0.25">
      <c r="A6" s="373" t="s">
        <v>48</v>
      </c>
      <c r="B6" s="301"/>
      <c r="C6" s="301"/>
      <c r="D6" s="301"/>
      <c r="E6" s="301"/>
      <c r="F6" s="301"/>
      <c r="G6" s="301"/>
      <c r="H6" s="302"/>
      <c r="I6" s="386" t="s">
        <v>88</v>
      </c>
      <c r="J6" s="314"/>
      <c r="K6" s="313" t="s">
        <v>70</v>
      </c>
      <c r="L6" s="421" t="s">
        <v>55</v>
      </c>
      <c r="M6" s="424" t="s">
        <v>89</v>
      </c>
    </row>
    <row r="7" spans="1:13" ht="19.5" customHeight="1" x14ac:dyDescent="0.25">
      <c r="A7" s="374"/>
      <c r="B7" s="304"/>
      <c r="C7" s="304"/>
      <c r="D7" s="304"/>
      <c r="E7" s="304"/>
      <c r="F7" s="304"/>
      <c r="G7" s="304"/>
      <c r="H7" s="305"/>
      <c r="I7" s="387"/>
      <c r="J7" s="316"/>
      <c r="K7" s="315"/>
      <c r="L7" s="422"/>
      <c r="M7" s="425"/>
    </row>
    <row r="8" spans="1:13" ht="23.25" customHeight="1" x14ac:dyDescent="0.25">
      <c r="A8" s="429"/>
      <c r="B8" s="430"/>
      <c r="C8" s="430"/>
      <c r="D8" s="430"/>
      <c r="E8" s="430"/>
      <c r="F8" s="430"/>
      <c r="G8" s="430"/>
      <c r="H8" s="431"/>
      <c r="I8" s="388"/>
      <c r="J8" s="318"/>
      <c r="K8" s="432"/>
      <c r="L8" s="423"/>
      <c r="M8" s="426"/>
    </row>
    <row r="9" spans="1:13" ht="15" customHeight="1" x14ac:dyDescent="0.25">
      <c r="A9" s="144"/>
      <c r="B9" s="145"/>
      <c r="C9" s="145"/>
      <c r="D9" s="145"/>
      <c r="E9" s="145"/>
      <c r="F9" s="145"/>
      <c r="G9" s="145"/>
      <c r="H9" s="145"/>
      <c r="I9" s="139"/>
      <c r="J9" s="139"/>
      <c r="K9" s="146"/>
      <c r="L9" s="153"/>
      <c r="M9" s="140"/>
    </row>
    <row r="10" spans="1:13" ht="15" customHeight="1" x14ac:dyDescent="0.25">
      <c r="A10" s="433" t="s">
        <v>260</v>
      </c>
      <c r="B10" s="434"/>
      <c r="C10" s="434"/>
      <c r="D10" s="434"/>
      <c r="E10" s="434"/>
      <c r="F10" s="434"/>
      <c r="G10" s="434"/>
      <c r="H10" s="434"/>
      <c r="I10" s="434"/>
      <c r="J10" s="434"/>
      <c r="K10" s="435"/>
      <c r="L10" s="77">
        <f>SUM(L11:L23)</f>
        <v>0</v>
      </c>
      <c r="M10" s="54" t="str">
        <f>IF(SUM(M11:M23)&gt;0,SUM(M11:M23),"")</f>
        <v/>
      </c>
    </row>
    <row r="11" spans="1:13" ht="15" customHeight="1" x14ac:dyDescent="0.25">
      <c r="A11" s="353" t="s">
        <v>90</v>
      </c>
      <c r="B11" s="274"/>
      <c r="C11" s="274"/>
      <c r="D11" s="274"/>
      <c r="E11" s="274"/>
      <c r="F11" s="274"/>
      <c r="G11" s="274"/>
      <c r="H11" s="275"/>
      <c r="I11" s="65">
        <v>0.4</v>
      </c>
      <c r="J11" s="65" t="s">
        <v>61</v>
      </c>
      <c r="K11" s="51">
        <v>25</v>
      </c>
      <c r="L11" s="50"/>
      <c r="M11" s="52" t="str">
        <f t="shared" ref="M11:M23" si="0">IF(L11="","",(L11*I11*Messedauer))</f>
        <v/>
      </c>
    </row>
    <row r="12" spans="1:13" ht="15" customHeight="1" x14ac:dyDescent="0.25">
      <c r="A12" s="353" t="s">
        <v>91</v>
      </c>
      <c r="B12" s="274"/>
      <c r="C12" s="274"/>
      <c r="D12" s="274"/>
      <c r="E12" s="274"/>
      <c r="F12" s="274"/>
      <c r="G12" s="274"/>
      <c r="H12" s="275"/>
      <c r="I12" s="65">
        <v>0.35</v>
      </c>
      <c r="J12" s="65" t="s">
        <v>61</v>
      </c>
      <c r="K12" s="51">
        <v>36</v>
      </c>
      <c r="L12" s="50"/>
      <c r="M12" s="52" t="str">
        <f t="shared" si="0"/>
        <v/>
      </c>
    </row>
    <row r="13" spans="1:13" x14ac:dyDescent="0.25">
      <c r="A13" s="353" t="s">
        <v>281</v>
      </c>
      <c r="B13" s="274"/>
      <c r="C13" s="274"/>
      <c r="D13" s="274"/>
      <c r="E13" s="274"/>
      <c r="F13" s="274"/>
      <c r="G13" s="274"/>
      <c r="H13" s="275"/>
      <c r="I13" s="65">
        <v>0.35</v>
      </c>
      <c r="J13" s="65" t="s">
        <v>61</v>
      </c>
      <c r="K13" s="51">
        <v>25</v>
      </c>
      <c r="L13" s="50"/>
      <c r="M13" s="52" t="str">
        <f t="shared" si="0"/>
        <v/>
      </c>
    </row>
    <row r="14" spans="1:13" x14ac:dyDescent="0.25">
      <c r="A14" s="353" t="s">
        <v>282</v>
      </c>
      <c r="B14" s="274"/>
      <c r="C14" s="274"/>
      <c r="D14" s="274"/>
      <c r="E14" s="274"/>
      <c r="F14" s="274"/>
      <c r="G14" s="274"/>
      <c r="H14" s="275"/>
      <c r="I14" s="65">
        <v>0.35</v>
      </c>
      <c r="J14" s="65" t="s">
        <v>61</v>
      </c>
      <c r="K14" s="51">
        <v>25</v>
      </c>
      <c r="L14" s="50"/>
      <c r="M14" s="52" t="str">
        <f t="shared" si="0"/>
        <v/>
      </c>
    </row>
    <row r="15" spans="1:13" x14ac:dyDescent="0.25">
      <c r="A15" s="353" t="s">
        <v>602</v>
      </c>
      <c r="B15" s="274"/>
      <c r="C15" s="274"/>
      <c r="D15" s="274"/>
      <c r="E15" s="274"/>
      <c r="F15" s="274"/>
      <c r="G15" s="274"/>
      <c r="H15" s="275"/>
      <c r="I15" s="65">
        <v>0.35</v>
      </c>
      <c r="J15" s="65" t="s">
        <v>61</v>
      </c>
      <c r="K15" s="51">
        <v>25</v>
      </c>
      <c r="L15" s="50"/>
      <c r="M15" s="52" t="str">
        <f t="shared" si="0"/>
        <v/>
      </c>
    </row>
    <row r="16" spans="1:13" x14ac:dyDescent="0.25">
      <c r="A16" s="353" t="s">
        <v>622</v>
      </c>
      <c r="B16" s="274"/>
      <c r="C16" s="274"/>
      <c r="D16" s="274"/>
      <c r="E16" s="274"/>
      <c r="F16" s="274"/>
      <c r="G16" s="274"/>
      <c r="H16" s="275"/>
      <c r="I16" s="65">
        <v>0.4</v>
      </c>
      <c r="J16" s="65" t="s">
        <v>61</v>
      </c>
      <c r="K16" s="51">
        <v>25</v>
      </c>
      <c r="L16" s="50"/>
      <c r="M16" s="52" t="str">
        <f t="shared" ref="M16" si="1">IF(L16="","",(L16*I16*Messedauer))</f>
        <v/>
      </c>
    </row>
    <row r="17" spans="1:13" ht="15" customHeight="1" x14ac:dyDescent="0.25">
      <c r="A17" s="353" t="s">
        <v>92</v>
      </c>
      <c r="B17" s="274"/>
      <c r="C17" s="274"/>
      <c r="D17" s="274"/>
      <c r="E17" s="274"/>
      <c r="F17" s="274"/>
      <c r="G17" s="274"/>
      <c r="H17" s="275"/>
      <c r="I17" s="65">
        <v>0.35</v>
      </c>
      <c r="J17" s="65" t="s">
        <v>61</v>
      </c>
      <c r="K17" s="51">
        <v>36</v>
      </c>
      <c r="L17" s="50"/>
      <c r="M17" s="52" t="str">
        <f t="shared" si="0"/>
        <v/>
      </c>
    </row>
    <row r="18" spans="1:13" ht="15" customHeight="1" x14ac:dyDescent="0.25">
      <c r="A18" s="353" t="s">
        <v>92</v>
      </c>
      <c r="B18" s="274"/>
      <c r="C18" s="274"/>
      <c r="D18" s="274"/>
      <c r="E18" s="274"/>
      <c r="F18" s="274"/>
      <c r="G18" s="274"/>
      <c r="H18" s="275"/>
      <c r="I18" s="65">
        <v>0.35</v>
      </c>
      <c r="J18" s="65" t="s">
        <v>61</v>
      </c>
      <c r="K18" s="51">
        <v>49</v>
      </c>
      <c r="L18" s="50"/>
      <c r="M18" s="52" t="str">
        <f>IF(L18="","",(L18*I18*Messedauer))</f>
        <v/>
      </c>
    </row>
    <row r="19" spans="1:13" x14ac:dyDescent="0.25">
      <c r="A19" s="353" t="s">
        <v>603</v>
      </c>
      <c r="B19" s="274"/>
      <c r="C19" s="274"/>
      <c r="D19" s="274"/>
      <c r="E19" s="274"/>
      <c r="F19" s="274"/>
      <c r="G19" s="274"/>
      <c r="H19" s="275"/>
      <c r="I19" s="65">
        <v>0.35</v>
      </c>
      <c r="J19" s="65" t="s">
        <v>61</v>
      </c>
      <c r="K19" s="51">
        <v>25</v>
      </c>
      <c r="L19" s="50"/>
      <c r="M19" s="52" t="str">
        <f t="shared" si="0"/>
        <v/>
      </c>
    </row>
    <row r="20" spans="1:13" ht="15" customHeight="1" x14ac:dyDescent="0.25">
      <c r="A20" s="353" t="s">
        <v>604</v>
      </c>
      <c r="B20" s="274"/>
      <c r="C20" s="274"/>
      <c r="D20" s="274"/>
      <c r="E20" s="274"/>
      <c r="F20" s="274"/>
      <c r="G20" s="274"/>
      <c r="H20" s="275"/>
      <c r="I20" s="65">
        <v>0.6</v>
      </c>
      <c r="J20" s="65" t="s">
        <v>61</v>
      </c>
      <c r="K20" s="51">
        <v>16</v>
      </c>
      <c r="L20" s="50"/>
      <c r="M20" s="52" t="str">
        <f t="shared" si="0"/>
        <v/>
      </c>
    </row>
    <row r="21" spans="1:13" x14ac:dyDescent="0.25">
      <c r="A21" s="353" t="s">
        <v>161</v>
      </c>
      <c r="B21" s="274"/>
      <c r="C21" s="274"/>
      <c r="D21" s="274"/>
      <c r="E21" s="274"/>
      <c r="F21" s="274"/>
      <c r="G21" s="274"/>
      <c r="H21" s="275"/>
      <c r="I21" s="65">
        <v>0.35</v>
      </c>
      <c r="J21" s="65" t="s">
        <v>61</v>
      </c>
      <c r="K21" s="51">
        <v>36</v>
      </c>
      <c r="L21" s="50"/>
      <c r="M21" s="52" t="str">
        <f t="shared" si="0"/>
        <v/>
      </c>
    </row>
    <row r="22" spans="1:13" x14ac:dyDescent="0.25">
      <c r="A22" s="353" t="s">
        <v>162</v>
      </c>
      <c r="B22" s="274"/>
      <c r="C22" s="274"/>
      <c r="D22" s="274"/>
      <c r="E22" s="274"/>
      <c r="F22" s="274"/>
      <c r="G22" s="274"/>
      <c r="H22" s="275"/>
      <c r="I22" s="65">
        <v>0.4</v>
      </c>
      <c r="J22" s="65" t="s">
        <v>61</v>
      </c>
      <c r="K22" s="51">
        <v>25</v>
      </c>
      <c r="L22" s="50"/>
      <c r="M22" s="52" t="str">
        <f t="shared" si="0"/>
        <v/>
      </c>
    </row>
    <row r="23" spans="1:13" x14ac:dyDescent="0.25">
      <c r="A23" s="353" t="s">
        <v>93</v>
      </c>
      <c r="B23" s="274"/>
      <c r="C23" s="274"/>
      <c r="D23" s="274"/>
      <c r="E23" s="274"/>
      <c r="F23" s="274"/>
      <c r="G23" s="274"/>
      <c r="H23" s="275"/>
      <c r="I23" s="65">
        <v>0.35</v>
      </c>
      <c r="J23" s="65" t="s">
        <v>61</v>
      </c>
      <c r="K23" s="51">
        <v>36</v>
      </c>
      <c r="L23" s="50"/>
      <c r="M23" s="52" t="str">
        <f t="shared" si="0"/>
        <v/>
      </c>
    </row>
    <row r="24" spans="1:13" ht="15" customHeight="1" x14ac:dyDescent="0.25">
      <c r="A24" s="280" t="s">
        <v>259</v>
      </c>
      <c r="B24" s="281"/>
      <c r="C24" s="281"/>
      <c r="D24" s="281"/>
      <c r="E24" s="281"/>
      <c r="F24" s="281"/>
      <c r="G24" s="281"/>
      <c r="H24" s="281"/>
      <c r="I24" s="281"/>
      <c r="J24" s="281"/>
      <c r="K24" s="282"/>
      <c r="L24" s="77">
        <f>SUM(L25:L34)</f>
        <v>0</v>
      </c>
      <c r="M24" s="54" t="str">
        <f>IF(SUM(M25:M33)&gt;0,SUM(M25:M33),"")</f>
        <v/>
      </c>
    </row>
    <row r="25" spans="1:13" ht="15" customHeight="1" x14ac:dyDescent="0.25">
      <c r="A25" s="364" t="s">
        <v>297</v>
      </c>
      <c r="B25" s="271"/>
      <c r="C25" s="271"/>
      <c r="D25" s="271"/>
      <c r="E25" s="271"/>
      <c r="F25" s="271"/>
      <c r="G25" s="271"/>
      <c r="H25" s="272"/>
      <c r="I25" s="65">
        <v>0.35</v>
      </c>
      <c r="J25" s="65" t="s">
        <v>61</v>
      </c>
      <c r="K25" s="51">
        <v>1</v>
      </c>
      <c r="L25" s="50"/>
      <c r="M25" s="52" t="str">
        <f t="shared" ref="M25:M33" si="2">IF(L25="","",(L25*I25*Messedauer))</f>
        <v/>
      </c>
    </row>
    <row r="26" spans="1:13" ht="15" customHeight="1" x14ac:dyDescent="0.25">
      <c r="A26" s="364" t="s">
        <v>198</v>
      </c>
      <c r="B26" s="271"/>
      <c r="C26" s="271"/>
      <c r="D26" s="271"/>
      <c r="E26" s="271"/>
      <c r="F26" s="271"/>
      <c r="G26" s="271"/>
      <c r="H26" s="272"/>
      <c r="I26" s="65">
        <v>0.35</v>
      </c>
      <c r="J26" s="65" t="s">
        <v>61</v>
      </c>
      <c r="K26" s="51">
        <v>1</v>
      </c>
      <c r="L26" s="50"/>
      <c r="M26" s="52" t="str">
        <f t="shared" ref="M26" si="3">IF(L26="","",(L26*I26*Messedauer))</f>
        <v/>
      </c>
    </row>
    <row r="27" spans="1:13" ht="15" customHeight="1" x14ac:dyDescent="0.25">
      <c r="A27" s="364" t="s">
        <v>199</v>
      </c>
      <c r="B27" s="271"/>
      <c r="C27" s="271"/>
      <c r="D27" s="271"/>
      <c r="E27" s="271"/>
      <c r="F27" s="271"/>
      <c r="G27" s="271"/>
      <c r="H27" s="272"/>
      <c r="I27" s="65">
        <v>0.4</v>
      </c>
      <c r="J27" s="65" t="s">
        <v>61</v>
      </c>
      <c r="K27" s="51">
        <v>1</v>
      </c>
      <c r="L27" s="50"/>
      <c r="M27" s="52" t="str">
        <f t="shared" si="2"/>
        <v/>
      </c>
    </row>
    <row r="28" spans="1:13" x14ac:dyDescent="0.25">
      <c r="A28" s="353" t="s">
        <v>200</v>
      </c>
      <c r="B28" s="274"/>
      <c r="C28" s="274"/>
      <c r="D28" s="274"/>
      <c r="E28" s="274"/>
      <c r="F28" s="274"/>
      <c r="G28" s="274"/>
      <c r="H28" s="275"/>
      <c r="I28" s="65">
        <v>0.4</v>
      </c>
      <c r="J28" s="65" t="s">
        <v>61</v>
      </c>
      <c r="K28" s="51">
        <v>1</v>
      </c>
      <c r="L28" s="50"/>
      <c r="M28" s="52" t="str">
        <f t="shared" si="2"/>
        <v/>
      </c>
    </row>
    <row r="29" spans="1:13" ht="15" customHeight="1" x14ac:dyDescent="0.25">
      <c r="A29" s="353" t="s">
        <v>201</v>
      </c>
      <c r="B29" s="274"/>
      <c r="C29" s="274"/>
      <c r="D29" s="274"/>
      <c r="E29" s="274"/>
      <c r="F29" s="274"/>
      <c r="G29" s="274"/>
      <c r="H29" s="275"/>
      <c r="I29" s="65">
        <v>0.4</v>
      </c>
      <c r="J29" s="65" t="s">
        <v>61</v>
      </c>
      <c r="K29" s="51">
        <v>9</v>
      </c>
      <c r="L29" s="50"/>
      <c r="M29" s="52" t="str">
        <f t="shared" si="2"/>
        <v/>
      </c>
    </row>
    <row r="30" spans="1:13" ht="15" customHeight="1" x14ac:dyDescent="0.25">
      <c r="A30" s="353" t="s">
        <v>202</v>
      </c>
      <c r="B30" s="274"/>
      <c r="C30" s="274"/>
      <c r="D30" s="274"/>
      <c r="E30" s="274"/>
      <c r="F30" s="274"/>
      <c r="G30" s="274"/>
      <c r="H30" s="275"/>
      <c r="I30" s="65">
        <v>0.65</v>
      </c>
      <c r="J30" s="65" t="s">
        <v>61</v>
      </c>
      <c r="K30" s="51">
        <v>25</v>
      </c>
      <c r="L30" s="50"/>
      <c r="M30" s="52" t="str">
        <f t="shared" si="2"/>
        <v/>
      </c>
    </row>
    <row r="31" spans="1:13" ht="15" customHeight="1" x14ac:dyDescent="0.25">
      <c r="A31" s="353" t="s">
        <v>203</v>
      </c>
      <c r="B31" s="274"/>
      <c r="C31" s="274"/>
      <c r="D31" s="274"/>
      <c r="E31" s="274"/>
      <c r="F31" s="274"/>
      <c r="G31" s="274"/>
      <c r="H31" s="275"/>
      <c r="I31" s="65">
        <v>0.65</v>
      </c>
      <c r="J31" s="65" t="s">
        <v>61</v>
      </c>
      <c r="K31" s="51">
        <v>36</v>
      </c>
      <c r="L31" s="50"/>
      <c r="M31" s="52" t="str">
        <f t="shared" si="2"/>
        <v/>
      </c>
    </row>
    <row r="32" spans="1:13" ht="15" customHeight="1" x14ac:dyDescent="0.25">
      <c r="A32" s="353" t="s">
        <v>204</v>
      </c>
      <c r="B32" s="274"/>
      <c r="C32" s="274"/>
      <c r="D32" s="274"/>
      <c r="E32" s="274"/>
      <c r="F32" s="274"/>
      <c r="G32" s="274"/>
      <c r="H32" s="275"/>
      <c r="I32" s="65">
        <v>0.65</v>
      </c>
      <c r="J32" s="65" t="s">
        <v>61</v>
      </c>
      <c r="K32" s="51">
        <v>16</v>
      </c>
      <c r="L32" s="50"/>
      <c r="M32" s="52" t="str">
        <f t="shared" si="2"/>
        <v/>
      </c>
    </row>
    <row r="33" spans="1:13" ht="15" customHeight="1" x14ac:dyDescent="0.25">
      <c r="A33" s="353" t="s">
        <v>205</v>
      </c>
      <c r="B33" s="274"/>
      <c r="C33" s="274"/>
      <c r="D33" s="274"/>
      <c r="E33" s="274"/>
      <c r="F33" s="274"/>
      <c r="G33" s="274"/>
      <c r="H33" s="275"/>
      <c r="I33" s="65">
        <v>0.4</v>
      </c>
      <c r="J33" s="65" t="s">
        <v>61</v>
      </c>
      <c r="K33" s="51">
        <v>1</v>
      </c>
      <c r="L33" s="50"/>
      <c r="M33" s="52" t="str">
        <f t="shared" si="2"/>
        <v/>
      </c>
    </row>
    <row r="34" spans="1:13" ht="15" customHeight="1" x14ac:dyDescent="0.25">
      <c r="A34" s="280" t="s">
        <v>261</v>
      </c>
      <c r="B34" s="281"/>
      <c r="C34" s="281"/>
      <c r="D34" s="281"/>
      <c r="E34" s="281"/>
      <c r="F34" s="281"/>
      <c r="G34" s="281"/>
      <c r="H34" s="281"/>
      <c r="I34" s="281"/>
      <c r="J34" s="281"/>
      <c r="K34" s="282"/>
      <c r="L34" s="77">
        <f>SUM(L35:L44)</f>
        <v>0</v>
      </c>
      <c r="M34" s="60" t="str">
        <f>IF(SUM(M35:M42)&gt;0,SUM(M35:M42),"")</f>
        <v/>
      </c>
    </row>
    <row r="35" spans="1:13" x14ac:dyDescent="0.25">
      <c r="A35" s="353" t="s">
        <v>94</v>
      </c>
      <c r="B35" s="274"/>
      <c r="C35" s="274"/>
      <c r="D35" s="274"/>
      <c r="E35" s="274"/>
      <c r="F35" s="274"/>
      <c r="G35" s="274"/>
      <c r="H35" s="275"/>
      <c r="I35" s="65">
        <v>0.35</v>
      </c>
      <c r="J35" s="65" t="s">
        <v>61</v>
      </c>
      <c r="K35" s="51">
        <v>1</v>
      </c>
      <c r="L35" s="50"/>
      <c r="M35" s="52" t="str">
        <f t="shared" ref="M35:M42" si="4">IF(L35="","",(L35*I35*Messedauer))</f>
        <v/>
      </c>
    </row>
    <row r="36" spans="1:13" x14ac:dyDescent="0.25">
      <c r="A36" s="353" t="s">
        <v>95</v>
      </c>
      <c r="B36" s="274"/>
      <c r="C36" s="274"/>
      <c r="D36" s="274"/>
      <c r="E36" s="274"/>
      <c r="F36" s="274"/>
      <c r="G36" s="274"/>
      <c r="H36" s="275"/>
      <c r="I36" s="65">
        <v>0.35</v>
      </c>
      <c r="J36" s="65" t="s">
        <v>61</v>
      </c>
      <c r="K36" s="51">
        <v>1</v>
      </c>
      <c r="L36" s="50"/>
      <c r="M36" s="52" t="str">
        <f t="shared" si="4"/>
        <v/>
      </c>
    </row>
    <row r="37" spans="1:13" x14ac:dyDescent="0.25">
      <c r="A37" s="353" t="s">
        <v>96</v>
      </c>
      <c r="B37" s="274"/>
      <c r="C37" s="274"/>
      <c r="D37" s="274"/>
      <c r="E37" s="274"/>
      <c r="F37" s="274"/>
      <c r="G37" s="274"/>
      <c r="H37" s="275"/>
      <c r="I37" s="65">
        <v>0.35</v>
      </c>
      <c r="J37" s="65" t="s">
        <v>61</v>
      </c>
      <c r="K37" s="51">
        <v>1</v>
      </c>
      <c r="L37" s="50"/>
      <c r="M37" s="52" t="str">
        <f t="shared" si="4"/>
        <v/>
      </c>
    </row>
    <row r="38" spans="1:13" x14ac:dyDescent="0.25">
      <c r="A38" s="353" t="s">
        <v>97</v>
      </c>
      <c r="B38" s="274"/>
      <c r="C38" s="274"/>
      <c r="D38" s="274"/>
      <c r="E38" s="274"/>
      <c r="F38" s="274"/>
      <c r="G38" s="274"/>
      <c r="H38" s="275"/>
      <c r="I38" s="65">
        <v>0.35</v>
      </c>
      <c r="J38" s="65" t="s">
        <v>61</v>
      </c>
      <c r="K38" s="51">
        <v>1</v>
      </c>
      <c r="L38" s="50"/>
      <c r="M38" s="52" t="str">
        <f t="shared" si="4"/>
        <v/>
      </c>
    </row>
    <row r="39" spans="1:13" x14ac:dyDescent="0.25">
      <c r="A39" s="353" t="s">
        <v>98</v>
      </c>
      <c r="B39" s="274"/>
      <c r="C39" s="274"/>
      <c r="D39" s="274"/>
      <c r="E39" s="274"/>
      <c r="F39" s="274"/>
      <c r="G39" s="274"/>
      <c r="H39" s="275"/>
      <c r="I39" s="65">
        <v>0.35</v>
      </c>
      <c r="J39" s="65" t="s">
        <v>61</v>
      </c>
      <c r="K39" s="51">
        <v>1</v>
      </c>
      <c r="L39" s="50"/>
      <c r="M39" s="52" t="str">
        <f t="shared" si="4"/>
        <v/>
      </c>
    </row>
    <row r="40" spans="1:13" x14ac:dyDescent="0.25">
      <c r="A40" s="353" t="s">
        <v>99</v>
      </c>
      <c r="B40" s="274"/>
      <c r="C40" s="274"/>
      <c r="D40" s="274"/>
      <c r="E40" s="274"/>
      <c r="F40" s="274"/>
      <c r="G40" s="274"/>
      <c r="H40" s="275"/>
      <c r="I40" s="65">
        <v>0.35</v>
      </c>
      <c r="J40" s="65" t="s">
        <v>61</v>
      </c>
      <c r="K40" s="51">
        <v>1</v>
      </c>
      <c r="L40" s="50"/>
      <c r="M40" s="52" t="str">
        <f t="shared" si="4"/>
        <v/>
      </c>
    </row>
    <row r="41" spans="1:13" x14ac:dyDescent="0.25">
      <c r="A41" s="353" t="s">
        <v>100</v>
      </c>
      <c r="B41" s="274"/>
      <c r="C41" s="274"/>
      <c r="D41" s="274"/>
      <c r="E41" s="274"/>
      <c r="F41" s="274"/>
      <c r="G41" s="274"/>
      <c r="H41" s="275"/>
      <c r="I41" s="65">
        <v>0.4</v>
      </c>
      <c r="J41" s="65" t="s">
        <v>61</v>
      </c>
      <c r="K41" s="51">
        <v>1</v>
      </c>
      <c r="L41" s="50"/>
      <c r="M41" s="52" t="str">
        <f t="shared" si="4"/>
        <v/>
      </c>
    </row>
    <row r="42" spans="1:13" x14ac:dyDescent="0.25">
      <c r="A42" s="353" t="s">
        <v>206</v>
      </c>
      <c r="B42" s="274"/>
      <c r="C42" s="274"/>
      <c r="D42" s="274"/>
      <c r="E42" s="274"/>
      <c r="F42" s="274"/>
      <c r="G42" s="274"/>
      <c r="H42" s="275"/>
      <c r="I42" s="65">
        <v>2.25</v>
      </c>
      <c r="J42" s="65" t="s">
        <v>61</v>
      </c>
      <c r="K42" s="51">
        <v>1</v>
      </c>
      <c r="L42" s="50"/>
      <c r="M42" s="52" t="str">
        <f t="shared" si="4"/>
        <v/>
      </c>
    </row>
    <row r="43" spans="1:13" ht="14.25" customHeight="1" x14ac:dyDescent="0.25">
      <c r="A43" s="280" t="s">
        <v>262</v>
      </c>
      <c r="B43" s="281"/>
      <c r="C43" s="281"/>
      <c r="D43" s="281"/>
      <c r="E43" s="281"/>
      <c r="F43" s="281"/>
      <c r="G43" s="281"/>
      <c r="H43" s="281"/>
      <c r="I43" s="281"/>
      <c r="J43" s="281"/>
      <c r="K43" s="282"/>
      <c r="L43" s="77">
        <f>SUM(L44:L58)</f>
        <v>0</v>
      </c>
      <c r="M43" s="53" t="str">
        <f>IF(SUM(M44:M50)&gt;0,SUM(M44:M50),"")</f>
        <v/>
      </c>
    </row>
    <row r="44" spans="1:13" ht="15" customHeight="1" x14ac:dyDescent="0.25">
      <c r="A44" s="364" t="s">
        <v>207</v>
      </c>
      <c r="B44" s="271"/>
      <c r="C44" s="271"/>
      <c r="D44" s="271"/>
      <c r="E44" s="271"/>
      <c r="F44" s="271"/>
      <c r="G44" s="271"/>
      <c r="H44" s="272"/>
      <c r="I44" s="65">
        <v>35</v>
      </c>
      <c r="J44" s="65" t="s">
        <v>61</v>
      </c>
      <c r="K44" s="51">
        <v>1</v>
      </c>
      <c r="L44" s="50"/>
      <c r="M44" s="52" t="str">
        <f t="shared" ref="M44:M50" si="5">IF(L44="","",(L44*I44*Messedauer))</f>
        <v/>
      </c>
    </row>
    <row r="45" spans="1:13" ht="39" customHeight="1" x14ac:dyDescent="0.25">
      <c r="A45" s="401" t="s">
        <v>576</v>
      </c>
      <c r="B45" s="278"/>
      <c r="C45" s="278"/>
      <c r="D45" s="278"/>
      <c r="E45" s="278"/>
      <c r="F45" s="278"/>
      <c r="G45" s="278"/>
      <c r="H45" s="279"/>
      <c r="I45" s="65">
        <v>149</v>
      </c>
      <c r="J45" s="65" t="s">
        <v>61</v>
      </c>
      <c r="K45" s="51">
        <v>1</v>
      </c>
      <c r="L45" s="50"/>
      <c r="M45" s="52" t="str">
        <f t="shared" si="5"/>
        <v/>
      </c>
    </row>
    <row r="46" spans="1:13" ht="37.5" customHeight="1" x14ac:dyDescent="0.25">
      <c r="A46" s="401" t="s">
        <v>577</v>
      </c>
      <c r="B46" s="278"/>
      <c r="C46" s="278"/>
      <c r="D46" s="278"/>
      <c r="E46" s="278"/>
      <c r="F46" s="278"/>
      <c r="G46" s="278"/>
      <c r="H46" s="279"/>
      <c r="I46" s="65">
        <v>179</v>
      </c>
      <c r="J46" s="65" t="s">
        <v>61</v>
      </c>
      <c r="K46" s="51">
        <v>1</v>
      </c>
      <c r="L46" s="50"/>
      <c r="M46" s="52" t="str">
        <f t="shared" si="5"/>
        <v/>
      </c>
    </row>
    <row r="47" spans="1:13" ht="15" customHeight="1" x14ac:dyDescent="0.25">
      <c r="A47" s="353" t="s">
        <v>209</v>
      </c>
      <c r="B47" s="274"/>
      <c r="C47" s="274"/>
      <c r="D47" s="274"/>
      <c r="E47" s="274"/>
      <c r="F47" s="274"/>
      <c r="G47" s="274"/>
      <c r="H47" s="275"/>
      <c r="I47" s="65">
        <v>49</v>
      </c>
      <c r="J47" s="65" t="s">
        <v>81</v>
      </c>
      <c r="K47" s="51">
        <v>1</v>
      </c>
      <c r="L47" s="50"/>
      <c r="M47" s="52" t="str">
        <f>IF(L47="","",(L47*I47))</f>
        <v/>
      </c>
    </row>
    <row r="48" spans="1:13" ht="15" customHeight="1" x14ac:dyDescent="0.25">
      <c r="A48" s="353" t="s">
        <v>238</v>
      </c>
      <c r="B48" s="274"/>
      <c r="C48" s="274"/>
      <c r="D48" s="274"/>
      <c r="E48" s="274"/>
      <c r="F48" s="274"/>
      <c r="G48" s="274"/>
      <c r="H48" s="275"/>
      <c r="I48" s="65">
        <v>33</v>
      </c>
      <c r="J48" s="65" t="s">
        <v>61</v>
      </c>
      <c r="K48" s="51">
        <v>1</v>
      </c>
      <c r="L48" s="50"/>
      <c r="M48" s="52" t="str">
        <f t="shared" si="5"/>
        <v/>
      </c>
    </row>
    <row r="49" spans="1:13" ht="15" customHeight="1" x14ac:dyDescent="0.25">
      <c r="A49" s="353" t="s">
        <v>239</v>
      </c>
      <c r="B49" s="274"/>
      <c r="C49" s="274"/>
      <c r="D49" s="274"/>
      <c r="E49" s="274"/>
      <c r="F49" s="274"/>
      <c r="G49" s="274"/>
      <c r="H49" s="275"/>
      <c r="I49" s="65">
        <v>33</v>
      </c>
      <c r="J49" s="65" t="s">
        <v>61</v>
      </c>
      <c r="K49" s="51">
        <v>1</v>
      </c>
      <c r="L49" s="50"/>
      <c r="M49" s="52" t="str">
        <f t="shared" si="5"/>
        <v/>
      </c>
    </row>
    <row r="50" spans="1:13" x14ac:dyDescent="0.25">
      <c r="A50" s="353" t="s">
        <v>208</v>
      </c>
      <c r="B50" s="274"/>
      <c r="C50" s="274"/>
      <c r="D50" s="274"/>
      <c r="E50" s="274"/>
      <c r="F50" s="274"/>
      <c r="G50" s="274"/>
      <c r="H50" s="275"/>
      <c r="I50" s="65">
        <v>8.9</v>
      </c>
      <c r="J50" s="65" t="s">
        <v>61</v>
      </c>
      <c r="K50" s="51">
        <v>1</v>
      </c>
      <c r="L50" s="50"/>
      <c r="M50" s="52" t="str">
        <f t="shared" si="5"/>
        <v/>
      </c>
    </row>
    <row r="51" spans="1:13" ht="15" customHeight="1" x14ac:dyDescent="0.25">
      <c r="A51" s="280" t="s">
        <v>263</v>
      </c>
      <c r="B51" s="281"/>
      <c r="C51" s="281"/>
      <c r="D51" s="281"/>
      <c r="E51" s="281"/>
      <c r="F51" s="281"/>
      <c r="G51" s="281"/>
      <c r="H51" s="281"/>
      <c r="I51" s="281"/>
      <c r="J51" s="281"/>
      <c r="K51" s="282"/>
      <c r="L51" s="77">
        <f>SUM(L52:L67)</f>
        <v>0</v>
      </c>
      <c r="M51" s="53" t="str">
        <f>IF(SUM(M52:M66)&gt;0,SUM(M52:M66),"")</f>
        <v/>
      </c>
    </row>
    <row r="52" spans="1:13" ht="15" customHeight="1" x14ac:dyDescent="0.25">
      <c r="A52" s="364" t="s">
        <v>210</v>
      </c>
      <c r="B52" s="271"/>
      <c r="C52" s="271"/>
      <c r="D52" s="271"/>
      <c r="E52" s="271"/>
      <c r="F52" s="271"/>
      <c r="G52" s="271"/>
      <c r="H52" s="272"/>
      <c r="I52" s="65">
        <v>21.9</v>
      </c>
      <c r="J52" s="65" t="s">
        <v>61</v>
      </c>
      <c r="K52" s="51">
        <v>1</v>
      </c>
      <c r="L52" s="50"/>
      <c r="M52" s="52" t="str">
        <f t="shared" ref="M52:M65" si="6">IF(L52="","",(L52*I52*Messedauer))</f>
        <v/>
      </c>
    </row>
    <row r="53" spans="1:13" x14ac:dyDescent="0.25">
      <c r="A53" s="353" t="s">
        <v>211</v>
      </c>
      <c r="B53" s="274"/>
      <c r="C53" s="274"/>
      <c r="D53" s="274"/>
      <c r="E53" s="274"/>
      <c r="F53" s="274"/>
      <c r="G53" s="274"/>
      <c r="H53" s="275"/>
      <c r="I53" s="65">
        <v>21.9</v>
      </c>
      <c r="J53" s="65" t="s">
        <v>61</v>
      </c>
      <c r="K53" s="51">
        <v>1</v>
      </c>
      <c r="L53" s="50"/>
      <c r="M53" s="52" t="str">
        <f t="shared" si="6"/>
        <v/>
      </c>
    </row>
    <row r="54" spans="1:13" x14ac:dyDescent="0.25">
      <c r="A54" s="353" t="s">
        <v>212</v>
      </c>
      <c r="B54" s="274"/>
      <c r="C54" s="274"/>
      <c r="D54" s="274"/>
      <c r="E54" s="274"/>
      <c r="F54" s="274"/>
      <c r="G54" s="274"/>
      <c r="H54" s="275"/>
      <c r="I54" s="65">
        <v>31.9</v>
      </c>
      <c r="J54" s="65" t="s">
        <v>61</v>
      </c>
      <c r="K54" s="51">
        <v>1</v>
      </c>
      <c r="L54" s="50"/>
      <c r="M54" s="52" t="str">
        <f t="shared" si="6"/>
        <v/>
      </c>
    </row>
    <row r="55" spans="1:13" x14ac:dyDescent="0.25">
      <c r="A55" s="353" t="s">
        <v>605</v>
      </c>
      <c r="B55" s="274"/>
      <c r="C55" s="274"/>
      <c r="D55" s="274"/>
      <c r="E55" s="274"/>
      <c r="F55" s="274"/>
      <c r="G55" s="274"/>
      <c r="H55" s="275"/>
      <c r="I55" s="65">
        <v>19.899999999999999</v>
      </c>
      <c r="J55" s="65" t="s">
        <v>61</v>
      </c>
      <c r="K55" s="51">
        <v>1</v>
      </c>
      <c r="L55" s="50"/>
      <c r="M55" s="52" t="str">
        <f t="shared" si="6"/>
        <v/>
      </c>
    </row>
    <row r="56" spans="1:13" x14ac:dyDescent="0.25">
      <c r="A56" s="401" t="s">
        <v>606</v>
      </c>
      <c r="B56" s="284"/>
      <c r="C56" s="284"/>
      <c r="D56" s="284"/>
      <c r="E56" s="284"/>
      <c r="F56" s="284"/>
      <c r="G56" s="284"/>
      <c r="H56" s="285"/>
      <c r="I56" s="187">
        <v>29.9</v>
      </c>
      <c r="J56" s="65" t="s">
        <v>61</v>
      </c>
      <c r="K56" s="51">
        <v>1</v>
      </c>
      <c r="L56" s="50"/>
      <c r="M56" s="52" t="str">
        <f t="shared" si="6"/>
        <v/>
      </c>
    </row>
    <row r="57" spans="1:13" x14ac:dyDescent="0.25">
      <c r="A57" s="364" t="s">
        <v>607</v>
      </c>
      <c r="B57" s="274"/>
      <c r="C57" s="274"/>
      <c r="D57" s="274"/>
      <c r="E57" s="274"/>
      <c r="F57" s="274"/>
      <c r="G57" s="274"/>
      <c r="H57" s="275"/>
      <c r="I57" s="65">
        <v>29.9</v>
      </c>
      <c r="J57" s="65" t="s">
        <v>81</v>
      </c>
      <c r="K57" s="51">
        <v>1</v>
      </c>
      <c r="L57" s="50"/>
      <c r="M57" s="52" t="str">
        <f>IF(L57="","",(L57*I57))</f>
        <v/>
      </c>
    </row>
    <row r="58" spans="1:13" x14ac:dyDescent="0.25">
      <c r="A58" s="353" t="s">
        <v>608</v>
      </c>
      <c r="B58" s="274"/>
      <c r="C58" s="274"/>
      <c r="D58" s="274"/>
      <c r="E58" s="274"/>
      <c r="F58" s="274"/>
      <c r="G58" s="274"/>
      <c r="H58" s="275"/>
      <c r="I58" s="65">
        <v>65</v>
      </c>
      <c r="J58" s="65" t="s">
        <v>61</v>
      </c>
      <c r="K58" s="51">
        <v>1</v>
      </c>
      <c r="L58" s="50"/>
      <c r="M58" s="52" t="str">
        <f t="shared" si="6"/>
        <v/>
      </c>
    </row>
    <row r="59" spans="1:13" x14ac:dyDescent="0.25">
      <c r="A59" s="353" t="s">
        <v>609</v>
      </c>
      <c r="B59" s="274"/>
      <c r="C59" s="274"/>
      <c r="D59" s="274"/>
      <c r="E59" s="274"/>
      <c r="F59" s="274"/>
      <c r="G59" s="274"/>
      <c r="H59" s="275"/>
      <c r="I59" s="65">
        <v>33</v>
      </c>
      <c r="J59" s="65" t="s">
        <v>61</v>
      </c>
      <c r="K59" s="51">
        <v>1</v>
      </c>
      <c r="L59" s="50"/>
      <c r="M59" s="52" t="str">
        <f t="shared" ref="M59" si="7">IF(L59="","",(L59*I59*Messedauer))</f>
        <v/>
      </c>
    </row>
    <row r="60" spans="1:13" x14ac:dyDescent="0.25">
      <c r="A60" s="353" t="s">
        <v>213</v>
      </c>
      <c r="B60" s="274"/>
      <c r="C60" s="274"/>
      <c r="D60" s="274"/>
      <c r="E60" s="274"/>
      <c r="F60" s="274"/>
      <c r="G60" s="274"/>
      <c r="H60" s="275"/>
      <c r="I60" s="65">
        <v>60</v>
      </c>
      <c r="J60" s="65" t="s">
        <v>61</v>
      </c>
      <c r="K60" s="51">
        <v>1</v>
      </c>
      <c r="L60" s="50"/>
      <c r="M60" s="52" t="str">
        <f t="shared" si="6"/>
        <v/>
      </c>
    </row>
    <row r="61" spans="1:13" x14ac:dyDescent="0.25">
      <c r="A61" s="353" t="s">
        <v>214</v>
      </c>
      <c r="B61" s="274"/>
      <c r="C61" s="274"/>
      <c r="D61" s="274"/>
      <c r="E61" s="274"/>
      <c r="F61" s="274"/>
      <c r="G61" s="274"/>
      <c r="H61" s="275"/>
      <c r="I61" s="65">
        <v>50</v>
      </c>
      <c r="J61" s="65" t="s">
        <v>61</v>
      </c>
      <c r="K61" s="51">
        <v>1</v>
      </c>
      <c r="L61" s="50"/>
      <c r="M61" s="52" t="str">
        <f t="shared" ref="M61" si="8">IF(L61="","",(L61*I61*Messedauer))</f>
        <v/>
      </c>
    </row>
    <row r="62" spans="1:13" x14ac:dyDescent="0.25">
      <c r="A62" s="353" t="s">
        <v>610</v>
      </c>
      <c r="B62" s="274"/>
      <c r="C62" s="274"/>
      <c r="D62" s="274"/>
      <c r="E62" s="274"/>
      <c r="F62" s="274"/>
      <c r="G62" s="274"/>
      <c r="H62" s="275"/>
      <c r="I62" s="65">
        <v>55</v>
      </c>
      <c r="J62" s="65" t="s">
        <v>61</v>
      </c>
      <c r="K62" s="51">
        <v>1</v>
      </c>
      <c r="L62" s="50"/>
      <c r="M62" s="52" t="str">
        <f t="shared" si="6"/>
        <v/>
      </c>
    </row>
    <row r="63" spans="1:13" ht="39.75" customHeight="1" x14ac:dyDescent="0.25">
      <c r="A63" s="401" t="s">
        <v>619</v>
      </c>
      <c r="B63" s="278"/>
      <c r="C63" s="278"/>
      <c r="D63" s="278"/>
      <c r="E63" s="278"/>
      <c r="F63" s="278"/>
      <c r="G63" s="278"/>
      <c r="H63" s="279"/>
      <c r="I63" s="65">
        <v>109</v>
      </c>
      <c r="J63" s="65" t="s">
        <v>61</v>
      </c>
      <c r="K63" s="51">
        <v>1</v>
      </c>
      <c r="L63" s="50"/>
      <c r="M63" s="52" t="str">
        <f t="shared" ref="M63" si="9">IF(L63="","",(L63*I63*Messedauer))</f>
        <v/>
      </c>
    </row>
    <row r="64" spans="1:13" x14ac:dyDescent="0.25">
      <c r="A64" s="364" t="s">
        <v>298</v>
      </c>
      <c r="B64" s="271"/>
      <c r="C64" s="271"/>
      <c r="D64" s="271"/>
      <c r="E64" s="271"/>
      <c r="F64" s="271"/>
      <c r="G64" s="271"/>
      <c r="H64" s="272"/>
      <c r="I64" s="65">
        <v>189</v>
      </c>
      <c r="J64" s="65" t="s">
        <v>61</v>
      </c>
      <c r="K64" s="51">
        <v>1</v>
      </c>
      <c r="L64" s="50"/>
      <c r="M64" s="52" t="str">
        <f t="shared" si="6"/>
        <v/>
      </c>
    </row>
    <row r="65" spans="1:13" x14ac:dyDescent="0.25">
      <c r="A65" s="364" t="s">
        <v>299</v>
      </c>
      <c r="B65" s="271"/>
      <c r="C65" s="271"/>
      <c r="D65" s="271"/>
      <c r="E65" s="271"/>
      <c r="F65" s="271"/>
      <c r="G65" s="271"/>
      <c r="H65" s="272"/>
      <c r="I65" s="65">
        <v>189</v>
      </c>
      <c r="J65" s="65" t="s">
        <v>61</v>
      </c>
      <c r="K65" s="51">
        <v>1</v>
      </c>
      <c r="L65" s="50"/>
      <c r="M65" s="52" t="str">
        <f t="shared" si="6"/>
        <v/>
      </c>
    </row>
    <row r="66" spans="1:13" ht="15" customHeight="1" x14ac:dyDescent="0.25">
      <c r="A66" s="364" t="s">
        <v>215</v>
      </c>
      <c r="B66" s="271"/>
      <c r="C66" s="271"/>
      <c r="D66" s="271"/>
      <c r="E66" s="271"/>
      <c r="F66" s="271"/>
      <c r="G66" s="271"/>
      <c r="H66" s="271"/>
      <c r="I66" s="162">
        <v>149</v>
      </c>
      <c r="J66" s="65" t="s">
        <v>81</v>
      </c>
      <c r="K66" s="51">
        <v>1</v>
      </c>
      <c r="L66" s="50"/>
      <c r="M66" s="52" t="str">
        <f>IF(L66="","",(L66*I66))</f>
        <v/>
      </c>
    </row>
    <row r="67" spans="1:13" ht="15" customHeight="1" x14ac:dyDescent="0.25">
      <c r="A67" s="280" t="s">
        <v>264</v>
      </c>
      <c r="B67" s="281"/>
      <c r="C67" s="281"/>
      <c r="D67" s="281"/>
      <c r="E67" s="281"/>
      <c r="F67" s="281"/>
      <c r="G67" s="281"/>
      <c r="H67" s="281"/>
      <c r="I67" s="281"/>
      <c r="J67" s="281"/>
      <c r="K67" s="282"/>
      <c r="L67" s="77">
        <f>SUM(L68:L81)</f>
        <v>0</v>
      </c>
      <c r="M67" s="53" t="str">
        <f>IF(SUM(M68:M86)&gt;0,SUM(M68:M86),"")</f>
        <v/>
      </c>
    </row>
    <row r="68" spans="1:13" x14ac:dyDescent="0.25">
      <c r="A68" s="398" t="s">
        <v>216</v>
      </c>
      <c r="B68" s="399"/>
      <c r="C68" s="399"/>
      <c r="D68" s="399"/>
      <c r="E68" s="399"/>
      <c r="F68" s="399"/>
      <c r="G68" s="399"/>
      <c r="H68" s="400"/>
      <c r="I68" s="88">
        <v>5.4</v>
      </c>
      <c r="J68" s="65" t="s">
        <v>61</v>
      </c>
      <c r="K68" s="102">
        <v>1</v>
      </c>
      <c r="L68" s="87"/>
      <c r="M68" s="52" t="str">
        <f t="shared" ref="M68:M86" si="10">IF(L68="","",(L68*I68*Messedauer))</f>
        <v/>
      </c>
    </row>
    <row r="69" spans="1:13" x14ac:dyDescent="0.25">
      <c r="A69" s="395" t="s">
        <v>101</v>
      </c>
      <c r="B69" s="396"/>
      <c r="C69" s="396"/>
      <c r="D69" s="396"/>
      <c r="E69" s="396"/>
      <c r="F69" s="396"/>
      <c r="G69" s="396"/>
      <c r="H69" s="397"/>
      <c r="I69" s="65">
        <v>0.35</v>
      </c>
      <c r="J69" s="65" t="s">
        <v>61</v>
      </c>
      <c r="K69" s="102">
        <v>1</v>
      </c>
      <c r="L69" s="87"/>
      <c r="M69" s="52" t="str">
        <f t="shared" si="10"/>
        <v/>
      </c>
    </row>
    <row r="70" spans="1:13" x14ac:dyDescent="0.25">
      <c r="A70" s="353" t="s">
        <v>611</v>
      </c>
      <c r="B70" s="274"/>
      <c r="C70" s="274"/>
      <c r="D70" s="274"/>
      <c r="E70" s="274"/>
      <c r="F70" s="274"/>
      <c r="G70" s="274"/>
      <c r="H70" s="275"/>
      <c r="I70" s="65">
        <v>3.9</v>
      </c>
      <c r="J70" s="65" t="s">
        <v>61</v>
      </c>
      <c r="K70" s="102">
        <v>1</v>
      </c>
      <c r="L70" s="87"/>
      <c r="M70" s="52" t="str">
        <f t="shared" ref="M70:M73" si="11">IF(L70="","",(L70*I70*Messedauer))</f>
        <v/>
      </c>
    </row>
    <row r="71" spans="1:13" x14ac:dyDescent="0.25">
      <c r="A71" s="353" t="s">
        <v>612</v>
      </c>
      <c r="B71" s="274"/>
      <c r="C71" s="274"/>
      <c r="D71" s="274"/>
      <c r="E71" s="274"/>
      <c r="F71" s="274"/>
      <c r="G71" s="274"/>
      <c r="H71" s="275"/>
      <c r="I71" s="65">
        <v>4.9000000000000004</v>
      </c>
      <c r="J71" s="65" t="s">
        <v>61</v>
      </c>
      <c r="K71" s="102">
        <v>1</v>
      </c>
      <c r="L71" s="87"/>
      <c r="M71" s="52" t="str">
        <f t="shared" si="11"/>
        <v/>
      </c>
    </row>
    <row r="72" spans="1:13" x14ac:dyDescent="0.25">
      <c r="A72" s="353" t="s">
        <v>614</v>
      </c>
      <c r="B72" s="274"/>
      <c r="C72" s="274"/>
      <c r="D72" s="274"/>
      <c r="E72" s="274"/>
      <c r="F72" s="274"/>
      <c r="G72" s="274"/>
      <c r="H72" s="275"/>
      <c r="I72" s="65">
        <v>15</v>
      </c>
      <c r="J72" s="65" t="s">
        <v>61</v>
      </c>
      <c r="K72" s="102">
        <v>1</v>
      </c>
      <c r="L72" s="87"/>
      <c r="M72" s="52" t="str">
        <f t="shared" si="11"/>
        <v/>
      </c>
    </row>
    <row r="73" spans="1:13" x14ac:dyDescent="0.25">
      <c r="A73" s="353" t="s">
        <v>613</v>
      </c>
      <c r="B73" s="274"/>
      <c r="C73" s="274"/>
      <c r="D73" s="274"/>
      <c r="E73" s="274"/>
      <c r="F73" s="274"/>
      <c r="G73" s="274"/>
      <c r="H73" s="275"/>
      <c r="I73" s="65">
        <v>14.5</v>
      </c>
      <c r="J73" s="65" t="s">
        <v>61</v>
      </c>
      <c r="K73" s="102">
        <v>1</v>
      </c>
      <c r="L73" s="87"/>
      <c r="M73" s="52" t="str">
        <f t="shared" si="11"/>
        <v/>
      </c>
    </row>
    <row r="74" spans="1:13" x14ac:dyDescent="0.25">
      <c r="A74" s="353" t="s">
        <v>102</v>
      </c>
      <c r="B74" s="274"/>
      <c r="C74" s="274"/>
      <c r="D74" s="274"/>
      <c r="E74" s="274"/>
      <c r="F74" s="274"/>
      <c r="G74" s="274"/>
      <c r="H74" s="275"/>
      <c r="I74" s="65">
        <v>1.35</v>
      </c>
      <c r="J74" s="65" t="s">
        <v>61</v>
      </c>
      <c r="K74" s="102">
        <v>1</v>
      </c>
      <c r="L74" s="87"/>
      <c r="M74" s="52" t="str">
        <f t="shared" si="10"/>
        <v/>
      </c>
    </row>
    <row r="75" spans="1:13" x14ac:dyDescent="0.25">
      <c r="A75" s="353" t="s">
        <v>217</v>
      </c>
      <c r="B75" s="274"/>
      <c r="C75" s="274"/>
      <c r="D75" s="274"/>
      <c r="E75" s="274"/>
      <c r="F75" s="274"/>
      <c r="G75" s="274"/>
      <c r="H75" s="275"/>
      <c r="I75" s="65">
        <v>2.2000000000000002</v>
      </c>
      <c r="J75" s="65" t="s">
        <v>61</v>
      </c>
      <c r="K75" s="103">
        <v>1</v>
      </c>
      <c r="L75" s="87"/>
      <c r="M75" s="52" t="str">
        <f>IF(L75="","",(L75*I75))</f>
        <v/>
      </c>
    </row>
    <row r="76" spans="1:13" x14ac:dyDescent="0.25">
      <c r="A76" s="353" t="s">
        <v>218</v>
      </c>
      <c r="B76" s="274"/>
      <c r="C76" s="274"/>
      <c r="D76" s="274"/>
      <c r="E76" s="274"/>
      <c r="F76" s="274"/>
      <c r="G76" s="274"/>
      <c r="H76" s="275"/>
      <c r="I76" s="65">
        <v>2.5</v>
      </c>
      <c r="J76" s="65" t="s">
        <v>61</v>
      </c>
      <c r="K76" s="102">
        <v>1</v>
      </c>
      <c r="L76" s="87"/>
      <c r="M76" s="52" t="str">
        <f>IF(L76="","",(L76*I76))</f>
        <v/>
      </c>
    </row>
    <row r="77" spans="1:13" x14ac:dyDescent="0.25">
      <c r="A77" s="353" t="s">
        <v>103</v>
      </c>
      <c r="B77" s="274"/>
      <c r="C77" s="274"/>
      <c r="D77" s="274"/>
      <c r="E77" s="274"/>
      <c r="F77" s="274"/>
      <c r="G77" s="274"/>
      <c r="H77" s="275"/>
      <c r="I77" s="65">
        <v>2.5</v>
      </c>
      <c r="J77" s="65" t="s">
        <v>61</v>
      </c>
      <c r="K77" s="102">
        <v>1</v>
      </c>
      <c r="L77" s="87"/>
      <c r="M77" s="52" t="str">
        <f t="shared" si="10"/>
        <v/>
      </c>
    </row>
    <row r="78" spans="1:13" x14ac:dyDescent="0.25">
      <c r="A78" s="353" t="s">
        <v>104</v>
      </c>
      <c r="B78" s="274"/>
      <c r="C78" s="274"/>
      <c r="D78" s="274"/>
      <c r="E78" s="274"/>
      <c r="F78" s="274"/>
      <c r="G78" s="274"/>
      <c r="H78" s="275"/>
      <c r="I78" s="65">
        <v>2.2000000000000002</v>
      </c>
      <c r="J78" s="65" t="s">
        <v>61</v>
      </c>
      <c r="K78" s="76">
        <v>1</v>
      </c>
      <c r="L78" s="87"/>
      <c r="M78" s="52" t="str">
        <f t="shared" si="10"/>
        <v/>
      </c>
    </row>
    <row r="79" spans="1:13" x14ac:dyDescent="0.25">
      <c r="A79" s="353" t="s">
        <v>105</v>
      </c>
      <c r="B79" s="274"/>
      <c r="C79" s="274"/>
      <c r="D79" s="274"/>
      <c r="E79" s="274"/>
      <c r="F79" s="274"/>
      <c r="G79" s="274"/>
      <c r="H79" s="275"/>
      <c r="I79" s="65">
        <v>2.2000000000000002</v>
      </c>
      <c r="J79" s="65" t="s">
        <v>61</v>
      </c>
      <c r="K79" s="104">
        <v>1</v>
      </c>
      <c r="L79" s="87"/>
      <c r="M79" s="52" t="str">
        <f t="shared" si="10"/>
        <v/>
      </c>
    </row>
    <row r="80" spans="1:13" x14ac:dyDescent="0.25">
      <c r="A80" s="353" t="s">
        <v>163</v>
      </c>
      <c r="B80" s="274"/>
      <c r="C80" s="274"/>
      <c r="D80" s="274"/>
      <c r="E80" s="274"/>
      <c r="F80" s="274"/>
      <c r="G80" s="274"/>
      <c r="H80" s="275"/>
      <c r="I80" s="65">
        <v>2.2000000000000002</v>
      </c>
      <c r="J80" s="65" t="s">
        <v>61</v>
      </c>
      <c r="K80" s="104">
        <v>1</v>
      </c>
      <c r="L80" s="87"/>
      <c r="M80" s="52" t="str">
        <f t="shared" si="10"/>
        <v/>
      </c>
    </row>
    <row r="81" spans="1:13" x14ac:dyDescent="0.25">
      <c r="A81" s="353" t="s">
        <v>584</v>
      </c>
      <c r="B81" s="274"/>
      <c r="C81" s="274"/>
      <c r="D81" s="274"/>
      <c r="E81" s="274"/>
      <c r="F81" s="274"/>
      <c r="G81" s="274"/>
      <c r="H81" s="275"/>
      <c r="I81" s="65">
        <v>1.7</v>
      </c>
      <c r="J81" s="65" t="s">
        <v>61</v>
      </c>
      <c r="K81" s="104">
        <v>1</v>
      </c>
      <c r="L81" s="87"/>
      <c r="M81" s="52" t="str">
        <f t="shared" si="10"/>
        <v/>
      </c>
    </row>
    <row r="82" spans="1:13" x14ac:dyDescent="0.25">
      <c r="A82" s="353" t="s">
        <v>335</v>
      </c>
      <c r="B82" s="274"/>
      <c r="C82" s="274"/>
      <c r="D82" s="274"/>
      <c r="E82" s="274"/>
      <c r="F82" s="274"/>
      <c r="G82" s="274"/>
      <c r="H82" s="275"/>
      <c r="I82" s="65">
        <v>2.4</v>
      </c>
      <c r="J82" s="65" t="s">
        <v>61</v>
      </c>
      <c r="K82" s="104">
        <v>1</v>
      </c>
      <c r="L82" s="87"/>
      <c r="M82" s="52" t="str">
        <f t="shared" ref="M82" si="12">IF(L82="","",(L82*I82*Messedauer))</f>
        <v/>
      </c>
    </row>
    <row r="83" spans="1:13" x14ac:dyDescent="0.25">
      <c r="A83" s="353" t="s">
        <v>106</v>
      </c>
      <c r="B83" s="274"/>
      <c r="C83" s="274"/>
      <c r="D83" s="274"/>
      <c r="E83" s="274"/>
      <c r="F83" s="274"/>
      <c r="G83" s="274"/>
      <c r="H83" s="275"/>
      <c r="I83" s="65">
        <v>2.6</v>
      </c>
      <c r="J83" s="65" t="s">
        <v>61</v>
      </c>
      <c r="K83" s="102">
        <v>1</v>
      </c>
      <c r="L83" s="87"/>
      <c r="M83" s="52" t="str">
        <f t="shared" si="10"/>
        <v/>
      </c>
    </row>
    <row r="84" spans="1:13" x14ac:dyDescent="0.25">
      <c r="A84" s="353" t="s">
        <v>219</v>
      </c>
      <c r="B84" s="274"/>
      <c r="C84" s="274"/>
      <c r="D84" s="274"/>
      <c r="E84" s="274"/>
      <c r="F84" s="274"/>
      <c r="G84" s="274"/>
      <c r="H84" s="275"/>
      <c r="I84" s="65">
        <v>2.5</v>
      </c>
      <c r="J84" s="65" t="s">
        <v>61</v>
      </c>
      <c r="K84" s="56">
        <v>1</v>
      </c>
      <c r="L84" s="87"/>
      <c r="M84" s="52" t="str">
        <f t="shared" si="10"/>
        <v/>
      </c>
    </row>
    <row r="85" spans="1:13" x14ac:dyDescent="0.25">
      <c r="A85" s="353" t="s">
        <v>107</v>
      </c>
      <c r="B85" s="274"/>
      <c r="C85" s="274"/>
      <c r="D85" s="274"/>
      <c r="E85" s="274"/>
      <c r="F85" s="274"/>
      <c r="G85" s="274"/>
      <c r="H85" s="275"/>
      <c r="I85" s="65">
        <v>3.3</v>
      </c>
      <c r="J85" s="65" t="s">
        <v>61</v>
      </c>
      <c r="K85" s="56">
        <v>1</v>
      </c>
      <c r="L85" s="87"/>
      <c r="M85" s="52" t="str">
        <f t="shared" si="10"/>
        <v/>
      </c>
    </row>
    <row r="86" spans="1:13" x14ac:dyDescent="0.25">
      <c r="A86" s="353" t="s">
        <v>108</v>
      </c>
      <c r="B86" s="274"/>
      <c r="C86" s="274"/>
      <c r="D86" s="274"/>
      <c r="E86" s="274"/>
      <c r="F86" s="274"/>
      <c r="G86" s="274"/>
      <c r="H86" s="275"/>
      <c r="I86" s="65">
        <v>1.35</v>
      </c>
      <c r="J86" s="65" t="s">
        <v>61</v>
      </c>
      <c r="K86" s="56">
        <v>1</v>
      </c>
      <c r="L86" s="87"/>
      <c r="M86" s="52" t="str">
        <f t="shared" si="10"/>
        <v/>
      </c>
    </row>
    <row r="87" spans="1:13" ht="7.5" customHeight="1" x14ac:dyDescent="0.25">
      <c r="A87" s="188"/>
      <c r="B87" s="189"/>
      <c r="C87" s="189"/>
      <c r="D87" s="189"/>
      <c r="E87" s="189"/>
      <c r="F87" s="189"/>
      <c r="G87" s="189"/>
      <c r="H87" s="189"/>
      <c r="I87" s="39"/>
      <c r="J87" s="39"/>
      <c r="K87" s="168"/>
      <c r="L87" s="168"/>
      <c r="M87" s="190"/>
    </row>
    <row r="88" spans="1:13" ht="15.75" thickBot="1" x14ac:dyDescent="0.3">
      <c r="A88" s="415" t="s">
        <v>301</v>
      </c>
      <c r="B88" s="416"/>
      <c r="C88" s="416"/>
      <c r="D88" s="416"/>
      <c r="E88" s="416"/>
      <c r="F88" s="416"/>
      <c r="G88" s="416"/>
      <c r="H88" s="416"/>
      <c r="I88" s="191"/>
      <c r="J88" s="191"/>
      <c r="K88" s="191"/>
      <c r="L88" s="417" t="str">
        <f>IF(SUM(M10,M24,M34,M43,M51,M67)&gt;0,SUM(M10,M24,M34,M43,M51,M67),"")</f>
        <v/>
      </c>
      <c r="M88" s="418"/>
    </row>
    <row r="89" spans="1:13" ht="15.75" thickBot="1" x14ac:dyDescent="0.3">
      <c r="A89" s="407" t="s">
        <v>302</v>
      </c>
      <c r="B89" s="408"/>
      <c r="C89" s="408"/>
      <c r="D89" s="408"/>
      <c r="E89" s="408"/>
      <c r="F89" s="408"/>
      <c r="G89" s="408"/>
      <c r="H89" s="408"/>
      <c r="I89" s="193"/>
      <c r="J89" s="194"/>
      <c r="K89" s="192" t="s">
        <v>300</v>
      </c>
      <c r="L89" s="409">
        <f>SUM(L88)*J89%</f>
        <v>0</v>
      </c>
      <c r="M89" s="410"/>
    </row>
    <row r="90" spans="1:13" x14ac:dyDescent="0.25">
      <c r="A90" s="411" t="s">
        <v>303</v>
      </c>
      <c r="B90" s="412"/>
      <c r="C90" s="412"/>
      <c r="D90" s="412"/>
      <c r="E90" s="412"/>
      <c r="F90" s="412"/>
      <c r="G90" s="412"/>
      <c r="H90" s="412"/>
      <c r="I90" s="195"/>
      <c r="J90" s="195"/>
      <c r="K90" s="195"/>
      <c r="L90" s="413">
        <f>SUM(L88:M89)</f>
        <v>0</v>
      </c>
      <c r="M90" s="414"/>
    </row>
    <row r="91" spans="1:13" ht="7.5" customHeight="1" x14ac:dyDescent="0.25">
      <c r="A91" s="196"/>
      <c r="B91" s="197"/>
      <c r="C91" s="197"/>
      <c r="D91" s="197"/>
      <c r="E91" s="197"/>
      <c r="F91" s="197"/>
      <c r="G91" s="197"/>
      <c r="H91" s="197"/>
      <c r="I91" s="39"/>
      <c r="J91" s="39"/>
      <c r="K91" s="105"/>
      <c r="L91" s="198"/>
      <c r="M91" s="199"/>
    </row>
    <row r="92" spans="1:13" ht="46.5" customHeight="1" x14ac:dyDescent="0.25">
      <c r="A92" s="289" t="s">
        <v>265</v>
      </c>
      <c r="B92" s="290"/>
      <c r="C92" s="290"/>
      <c r="D92" s="290"/>
      <c r="E92" s="290"/>
      <c r="F92" s="290"/>
      <c r="G92" s="290"/>
      <c r="H92" s="290"/>
      <c r="I92" s="290"/>
      <c r="J92" s="290"/>
      <c r="K92" s="290"/>
      <c r="L92" s="156" t="s">
        <v>147</v>
      </c>
      <c r="M92" s="155"/>
    </row>
    <row r="93" spans="1:13" ht="7.5" customHeight="1" x14ac:dyDescent="0.25">
      <c r="A93" s="402" t="s">
        <v>64</v>
      </c>
      <c r="B93" s="403"/>
      <c r="C93" s="403"/>
      <c r="D93" s="403"/>
      <c r="E93" s="403"/>
      <c r="F93" s="403"/>
      <c r="G93" s="403"/>
      <c r="H93" s="403"/>
      <c r="I93" s="403"/>
      <c r="J93" s="403"/>
      <c r="K93" s="403"/>
      <c r="L93" s="403"/>
      <c r="M93" s="404"/>
    </row>
    <row r="94" spans="1:13" s="74" customFormat="1" ht="29.25" customHeight="1" x14ac:dyDescent="0.25">
      <c r="A94" s="83" t="s">
        <v>109</v>
      </c>
      <c r="B94" s="84"/>
      <c r="C94" s="84"/>
      <c r="D94" s="84"/>
      <c r="E94" s="84"/>
      <c r="F94" s="84"/>
      <c r="G94" s="84"/>
      <c r="H94" s="84"/>
      <c r="I94" s="84"/>
      <c r="J94" s="123"/>
      <c r="K94" s="122" t="s">
        <v>110</v>
      </c>
      <c r="L94" s="405">
        <f>IF(L90="","",(IF(L90&gt;100,ROUNDDOWN(L90,-1),L90)))</f>
        <v>0</v>
      </c>
      <c r="M94" s="406"/>
    </row>
  </sheetData>
  <sheetProtection algorithmName="SHA-512" hashValue="ObRSP3m4hm/SAv0aiMk/M9csTbDD2iCtR8jJc8rCzbSRIrMgaTF8H5MJLAtniNmdiC8EQT5xnHa9g1z7GZunvw==" saltValue="Na59pJ32dKZvh5E79ksc8A==" spinCount="100000" sheet="1" objects="1" scenarios="1"/>
  <protectedRanges>
    <protectedRange algorithmName="SHA-512" hashValue="5ksqXPikwbRcg4S+7OTELZuDEKIrarFM/DVDZmcgbwhbVu8JegfzvSQNjgTTmOEk9Nxncx+d2wfgxF93Z/Gr7A==" saltValue="QdT/BPzyX44RSsB7F7wS1g==" spinCount="100000" sqref="A1:G1 I1:M1" name="Bereich1_2_2"/>
  </protectedRanges>
  <autoFilter ref="L9:L94" xr:uid="{00000000-0009-0000-0000-000003000000}"/>
  <mergeCells count="96">
    <mergeCell ref="A61:H61"/>
    <mergeCell ref="A1:H1"/>
    <mergeCell ref="A2:K2"/>
    <mergeCell ref="G3:I3"/>
    <mergeCell ref="K3:M3"/>
    <mergeCell ref="L6:L8"/>
    <mergeCell ref="M6:M8"/>
    <mergeCell ref="A39:H39"/>
    <mergeCell ref="A29:H29"/>
    <mergeCell ref="A5:K5"/>
    <mergeCell ref="A6:H8"/>
    <mergeCell ref="I6:J8"/>
    <mergeCell ref="K6:K8"/>
    <mergeCell ref="A10:K10"/>
    <mergeCell ref="A11:H11"/>
    <mergeCell ref="A13:H13"/>
    <mergeCell ref="A32:H32"/>
    <mergeCell ref="A33:H33"/>
    <mergeCell ref="A34:K34"/>
    <mergeCell ref="A19:H19"/>
    <mergeCell ref="A21:H21"/>
    <mergeCell ref="A22:H22"/>
    <mergeCell ref="A23:H23"/>
    <mergeCell ref="A24:K24"/>
    <mergeCell ref="A35:H35"/>
    <mergeCell ref="A40:H40"/>
    <mergeCell ref="A41:H41"/>
    <mergeCell ref="A42:H42"/>
    <mergeCell ref="A36:H36"/>
    <mergeCell ref="A37:H37"/>
    <mergeCell ref="A38:H38"/>
    <mergeCell ref="A43:K43"/>
    <mergeCell ref="A44:H44"/>
    <mergeCell ref="A52:H52"/>
    <mergeCell ref="A53:H53"/>
    <mergeCell ref="A54:H54"/>
    <mergeCell ref="A45:H45"/>
    <mergeCell ref="A46:H46"/>
    <mergeCell ref="A50:H50"/>
    <mergeCell ref="A51:K51"/>
    <mergeCell ref="A47:H47"/>
    <mergeCell ref="A48:H48"/>
    <mergeCell ref="A49:H49"/>
    <mergeCell ref="A58:H58"/>
    <mergeCell ref="A60:H60"/>
    <mergeCell ref="A56:H56"/>
    <mergeCell ref="A55:H55"/>
    <mergeCell ref="A57:H57"/>
    <mergeCell ref="A59:H59"/>
    <mergeCell ref="A12:H12"/>
    <mergeCell ref="A25:H25"/>
    <mergeCell ref="A27:H27"/>
    <mergeCell ref="A30:H30"/>
    <mergeCell ref="A31:H31"/>
    <mergeCell ref="A14:H14"/>
    <mergeCell ref="A15:H15"/>
    <mergeCell ref="A17:H17"/>
    <mergeCell ref="A26:H26"/>
    <mergeCell ref="A18:H18"/>
    <mergeCell ref="A28:H28"/>
    <mergeCell ref="A20:H20"/>
    <mergeCell ref="A16:H16"/>
    <mergeCell ref="A83:H83"/>
    <mergeCell ref="A84:H84"/>
    <mergeCell ref="A82:H82"/>
    <mergeCell ref="A88:H88"/>
    <mergeCell ref="L88:M88"/>
    <mergeCell ref="A93:M93"/>
    <mergeCell ref="L94:M94"/>
    <mergeCell ref="A85:H85"/>
    <mergeCell ref="A86:H86"/>
    <mergeCell ref="A92:K92"/>
    <mergeCell ref="A89:H89"/>
    <mergeCell ref="L89:M89"/>
    <mergeCell ref="A90:H90"/>
    <mergeCell ref="L90:M90"/>
    <mergeCell ref="A69:H69"/>
    <mergeCell ref="A74:H74"/>
    <mergeCell ref="A68:H68"/>
    <mergeCell ref="A79:H79"/>
    <mergeCell ref="A62:H62"/>
    <mergeCell ref="A64:H64"/>
    <mergeCell ref="A65:H65"/>
    <mergeCell ref="A67:K67"/>
    <mergeCell ref="A75:H75"/>
    <mergeCell ref="A66:H66"/>
    <mergeCell ref="A63:H63"/>
    <mergeCell ref="A70:H70"/>
    <mergeCell ref="A71:H71"/>
    <mergeCell ref="A72:H72"/>
    <mergeCell ref="A73:H73"/>
    <mergeCell ref="A80:H80"/>
    <mergeCell ref="A81:H81"/>
    <mergeCell ref="A76:H76"/>
    <mergeCell ref="A77:H77"/>
    <mergeCell ref="A78:H78"/>
  </mergeCells>
  <dataValidations count="2">
    <dataValidation type="whole" operator="greaterThanOrEqual" allowBlank="1" showInputMessage="1" showErrorMessage="1" error="Bitte geben Sie eine ganze Zahl ein!" sqref="L25:L29 L35:L42 L32:L33 L20 L68:L87" xr:uid="{00000000-0002-0000-0300-000000000000}">
      <formula1>0</formula1>
    </dataValidation>
    <dataValidation type="whole" operator="greaterThanOrEqual" allowBlank="1" showInputMessage="1" showErrorMessage="1" error="Bitte geben Sie eine ganze Zahl ein!_x000a_" sqref="L52:L66" xr:uid="{00000000-0002-0000-0300-000001000000}">
      <formula1>0</formula1>
    </dataValidation>
  </dataValidations>
  <printOptions horizontalCentered="1"/>
  <pageMargins left="0.98425196850393704" right="0.98425196850393704" top="1.3779527559055118" bottom="0.98425196850393704" header="0.19685039370078741" footer="0.51181102362204722"/>
  <pageSetup paperSize="9" orientation="landscape" r:id="rId1"/>
  <headerFooter>
    <oddHeader>&amp;R
&amp;G</oddHeader>
    <oddFooter>&amp;C&amp;"Arial Narrow,Standard"&amp;10&amp;A - Seite &amp;P von &amp;N&amp;R&amp;"Arial Narrow,Standard"&amp;10&amp;D</odd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error="Bitte beachten Sie die Gebindegröße!" xr:uid="{00000000-0002-0000-0300-000003000000}">
          <x14:formula1>
            <xm:f>DropDownListen!$E$4:$E$27</xm:f>
          </x14:formula1>
          <xm:sqref>L11 L22 L19 L13:L16</xm:sqref>
        </x14:dataValidation>
        <x14:dataValidation type="list" allowBlank="1" showInputMessage="1" showErrorMessage="1" error="Bitte beachten Sie die Gebindegröße!" xr:uid="{8612CF33-9D08-4492-97BC-F2EF0577147B}">
          <x14:formula1>
            <xm:f>DropDownListen!$F$4:$F$27</xm:f>
          </x14:formula1>
          <xm:sqref>L23 L12 L21 L17</xm:sqref>
        </x14:dataValidation>
        <x14:dataValidation type="list" operator="greaterThanOrEqual" allowBlank="1" showInputMessage="1" showErrorMessage="1" error="Bitte geben Sie eine ganze Zahl ein!" xr:uid="{A9E63FEA-98FD-47F4-9A94-31C86A301C61}">
          <x14:formula1>
            <xm:f>DropDownListen!$F$4:$F$27</xm:f>
          </x14:formula1>
          <xm:sqref>L31</xm:sqref>
        </x14:dataValidation>
        <x14:dataValidation type="list" operator="greaterThanOrEqual" allowBlank="1" showInputMessage="1" showErrorMessage="1" error="Bitte geben Sie eine ganze Zahl ein!" xr:uid="{8AA5C4C8-2C1D-4DBF-B3DE-806EF4D72817}">
          <x14:formula1>
            <xm:f>DropDownListen!$E$4:$E$27</xm:f>
          </x14:formula1>
          <xm:sqref>L30</xm:sqref>
        </x14:dataValidation>
        <x14:dataValidation type="list" allowBlank="1" showInputMessage="1" showErrorMessage="1" error="Bitte beachten Sie die Gebindegröße!" xr:uid="{361BCE4A-019C-43A9-B424-F9EF8FA194E1}">
          <x14:formula1>
            <xm:f>DropDownListen!$G$4:$G$27</xm:f>
          </x14:formula1>
          <xm:sqref>L18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6" tint="0.59999389629810485"/>
  </sheetPr>
  <dimension ref="A1:L85"/>
  <sheetViews>
    <sheetView view="pageLayout" topLeftCell="A41" zoomScale="130" zoomScaleNormal="100" zoomScalePageLayoutView="130" workbookViewId="0">
      <selection activeCell="I54" sqref="I54"/>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5" width="9.42578125" style="35" customWidth="1"/>
    <col min="6" max="6" width="5" style="35" customWidth="1"/>
    <col min="7" max="7" width="9.42578125" style="35" customWidth="1"/>
    <col min="8" max="8" width="22.5703125" style="35" customWidth="1"/>
    <col min="9" max="9" width="10.5703125" style="71" customWidth="1"/>
    <col min="10" max="10" width="11.7109375" style="71" customWidth="1"/>
    <col min="11" max="11" width="9.28515625" style="32" customWidth="1"/>
    <col min="12" max="12" width="11" style="35" customWidth="1"/>
    <col min="13" max="16384" width="11.42578125" style="35"/>
  </cols>
  <sheetData>
    <row r="1" spans="1:12" ht="18.75" customHeight="1" x14ac:dyDescent="0.25">
      <c r="A1" s="369" t="s">
        <v>111</v>
      </c>
      <c r="B1" s="370"/>
      <c r="C1" s="370"/>
      <c r="D1" s="370"/>
      <c r="E1" s="370"/>
      <c r="F1" s="370"/>
      <c r="G1" s="370"/>
      <c r="H1" s="370"/>
      <c r="I1" s="27"/>
      <c r="J1" s="27"/>
      <c r="K1" s="29"/>
      <c r="L1" s="30"/>
    </row>
    <row r="2" spans="1:12" ht="6.75" customHeight="1" x14ac:dyDescent="0.25">
      <c r="A2" s="419"/>
      <c r="B2" s="420"/>
      <c r="C2" s="420"/>
      <c r="D2" s="420"/>
      <c r="E2" s="420"/>
      <c r="F2" s="420"/>
      <c r="G2" s="420"/>
      <c r="H2" s="420"/>
      <c r="I2" s="420"/>
      <c r="J2" s="420"/>
      <c r="L2" s="33"/>
    </row>
    <row r="3" spans="1:12" x14ac:dyDescent="0.25">
      <c r="A3" s="69" t="s">
        <v>64</v>
      </c>
      <c r="B3" s="70"/>
      <c r="C3" s="70"/>
      <c r="D3" s="70"/>
      <c r="E3" s="70"/>
      <c r="F3" s="75" t="s">
        <v>54</v>
      </c>
      <c r="G3" s="446" t="s">
        <v>64</v>
      </c>
      <c r="H3" s="446"/>
      <c r="I3" s="135" t="s">
        <v>64</v>
      </c>
      <c r="J3" s="383" t="s">
        <v>64</v>
      </c>
      <c r="K3" s="383"/>
      <c r="L3" s="384"/>
    </row>
    <row r="4" spans="1:12" ht="15" customHeight="1" x14ac:dyDescent="0.25">
      <c r="A4" s="160" t="str">
        <f>IF('Basic information'!C4&lt;&gt;0,'Basic information'!C4,"no date")</f>
        <v>no date</v>
      </c>
      <c r="B4" s="70" t="s">
        <v>47</v>
      </c>
      <c r="C4" s="161" t="str">
        <f>IF('Basic information'!C5&lt;&gt;0,'Basic information'!C5,"no date")</f>
        <v>no date</v>
      </c>
      <c r="D4" s="36"/>
      <c r="E4" s="36"/>
      <c r="F4" s="36"/>
      <c r="G4" s="36"/>
      <c r="H4" s="37"/>
      <c r="I4" s="39"/>
      <c r="J4" s="39"/>
      <c r="K4" s="43"/>
      <c r="L4" s="44"/>
    </row>
    <row r="5" spans="1:12" ht="6.75" customHeight="1" x14ac:dyDescent="0.25">
      <c r="A5" s="393"/>
      <c r="B5" s="394"/>
      <c r="C5" s="394"/>
      <c r="D5" s="394"/>
      <c r="E5" s="394"/>
      <c r="F5" s="394"/>
      <c r="G5" s="394"/>
      <c r="H5" s="394"/>
      <c r="I5" s="394"/>
      <c r="J5" s="394"/>
      <c r="L5" s="33"/>
    </row>
    <row r="6" spans="1:12" ht="6.75" customHeight="1" x14ac:dyDescent="0.25">
      <c r="A6" s="373" t="s">
        <v>48</v>
      </c>
      <c r="B6" s="301"/>
      <c r="C6" s="301"/>
      <c r="D6" s="301"/>
      <c r="E6" s="301"/>
      <c r="F6" s="301"/>
      <c r="G6" s="301"/>
      <c r="H6" s="302"/>
      <c r="I6" s="386" t="s">
        <v>68</v>
      </c>
      <c r="J6" s="314"/>
      <c r="K6" s="319" t="s">
        <v>55</v>
      </c>
      <c r="L6" s="424" t="s">
        <v>112</v>
      </c>
    </row>
    <row r="7" spans="1:12" ht="19.5" customHeight="1" x14ac:dyDescent="0.25">
      <c r="A7" s="374"/>
      <c r="B7" s="304"/>
      <c r="C7" s="304"/>
      <c r="D7" s="304"/>
      <c r="E7" s="304"/>
      <c r="F7" s="304"/>
      <c r="G7" s="304"/>
      <c r="H7" s="305"/>
      <c r="I7" s="387"/>
      <c r="J7" s="316"/>
      <c r="K7" s="320"/>
      <c r="L7" s="425"/>
    </row>
    <row r="8" spans="1:12" ht="23.25" customHeight="1" x14ac:dyDescent="0.25">
      <c r="A8" s="375"/>
      <c r="B8" s="307"/>
      <c r="C8" s="307"/>
      <c r="D8" s="307"/>
      <c r="E8" s="307"/>
      <c r="F8" s="307"/>
      <c r="G8" s="307"/>
      <c r="H8" s="308"/>
      <c r="I8" s="388"/>
      <c r="J8" s="318"/>
      <c r="K8" s="321"/>
      <c r="L8" s="445"/>
    </row>
    <row r="9" spans="1:12" ht="15" customHeight="1" x14ac:dyDescent="0.25">
      <c r="A9" s="142"/>
      <c r="B9" s="138"/>
      <c r="C9" s="138"/>
      <c r="D9" s="138"/>
      <c r="E9" s="138"/>
      <c r="F9" s="138"/>
      <c r="G9" s="138"/>
      <c r="H9" s="138"/>
      <c r="I9" s="139"/>
      <c r="J9" s="139"/>
      <c r="K9" s="150"/>
      <c r="L9" s="137"/>
    </row>
    <row r="10" spans="1:12" ht="15" customHeight="1" x14ac:dyDescent="0.25">
      <c r="A10" s="376" t="s">
        <v>145</v>
      </c>
      <c r="B10" s="323"/>
      <c r="C10" s="323"/>
      <c r="D10" s="323"/>
      <c r="E10" s="323"/>
      <c r="F10" s="323"/>
      <c r="G10" s="323"/>
      <c r="H10" s="323"/>
      <c r="I10" s="323"/>
      <c r="J10" s="323"/>
      <c r="K10" s="113">
        <f>SUM(K11:K29)</f>
        <v>0</v>
      </c>
      <c r="L10" s="118" t="str">
        <f>IF(SUM(L11:L29)&gt;0,SUM(L11:L29),"")</f>
        <v/>
      </c>
    </row>
    <row r="11" spans="1:12" ht="15" customHeight="1" x14ac:dyDescent="0.25">
      <c r="A11" s="353" t="s">
        <v>345</v>
      </c>
      <c r="B11" s="274"/>
      <c r="C11" s="274"/>
      <c r="D11" s="274"/>
      <c r="E11" s="274"/>
      <c r="F11" s="274"/>
      <c r="G11" s="274"/>
      <c r="H11" s="275"/>
      <c r="I11" s="65">
        <v>2.95</v>
      </c>
      <c r="J11" s="65" t="s">
        <v>304</v>
      </c>
      <c r="K11" s="50"/>
      <c r="L11" s="52" t="str">
        <f>IF(K11="","",PRODUCT(K11,I11))</f>
        <v/>
      </c>
    </row>
    <row r="12" spans="1:12" x14ac:dyDescent="0.25">
      <c r="A12" s="353" t="s">
        <v>346</v>
      </c>
      <c r="B12" s="274"/>
      <c r="C12" s="274"/>
      <c r="D12" s="274"/>
      <c r="E12" s="274"/>
      <c r="F12" s="274"/>
      <c r="G12" s="274"/>
      <c r="H12" s="275"/>
      <c r="I12" s="65">
        <v>2.95</v>
      </c>
      <c r="J12" s="65" t="s">
        <v>304</v>
      </c>
      <c r="K12" s="50"/>
      <c r="L12" s="52" t="str">
        <f t="shared" ref="L12:L29" si="0">IF(K12="","",PRODUCT(K12,I12))</f>
        <v/>
      </c>
    </row>
    <row r="13" spans="1:12" x14ac:dyDescent="0.25">
      <c r="A13" s="353" t="s">
        <v>347</v>
      </c>
      <c r="B13" s="274"/>
      <c r="C13" s="274"/>
      <c r="D13" s="274"/>
      <c r="E13" s="274"/>
      <c r="F13" s="274"/>
      <c r="G13" s="274"/>
      <c r="H13" s="275"/>
      <c r="I13" s="65">
        <v>3.5</v>
      </c>
      <c r="J13" s="65" t="s">
        <v>304</v>
      </c>
      <c r="K13" s="50"/>
      <c r="L13" s="52" t="str">
        <f t="shared" si="0"/>
        <v/>
      </c>
    </row>
    <row r="14" spans="1:12" x14ac:dyDescent="0.25">
      <c r="A14" s="353" t="s">
        <v>348</v>
      </c>
      <c r="B14" s="274"/>
      <c r="C14" s="274"/>
      <c r="D14" s="274"/>
      <c r="E14" s="274"/>
      <c r="F14" s="274"/>
      <c r="G14" s="274"/>
      <c r="H14" s="275"/>
      <c r="I14" s="65">
        <v>3.5</v>
      </c>
      <c r="J14" s="65" t="s">
        <v>304</v>
      </c>
      <c r="K14" s="50"/>
      <c r="L14" s="52" t="str">
        <f t="shared" si="0"/>
        <v/>
      </c>
    </row>
    <row r="15" spans="1:12" x14ac:dyDescent="0.25">
      <c r="A15" s="353" t="s">
        <v>349</v>
      </c>
      <c r="B15" s="274"/>
      <c r="C15" s="274"/>
      <c r="D15" s="274"/>
      <c r="E15" s="274"/>
      <c r="F15" s="274"/>
      <c r="G15" s="274"/>
      <c r="H15" s="275"/>
      <c r="I15" s="65">
        <v>21.9</v>
      </c>
      <c r="J15" s="65" t="s">
        <v>113</v>
      </c>
      <c r="K15" s="50"/>
      <c r="L15" s="52" t="str">
        <f t="shared" si="0"/>
        <v/>
      </c>
    </row>
    <row r="16" spans="1:12" x14ac:dyDescent="0.25">
      <c r="A16" s="353" t="s">
        <v>350</v>
      </c>
      <c r="B16" s="274"/>
      <c r="C16" s="274"/>
      <c r="D16" s="274"/>
      <c r="E16" s="274"/>
      <c r="F16" s="274"/>
      <c r="G16" s="274"/>
      <c r="H16" s="275"/>
      <c r="I16" s="65">
        <v>17.899999999999999</v>
      </c>
      <c r="J16" s="65" t="s">
        <v>113</v>
      </c>
      <c r="K16" s="50"/>
      <c r="L16" s="52" t="str">
        <f t="shared" si="0"/>
        <v/>
      </c>
    </row>
    <row r="17" spans="1:12" x14ac:dyDescent="0.25">
      <c r="A17" s="353" t="s">
        <v>351</v>
      </c>
      <c r="B17" s="274"/>
      <c r="C17" s="274"/>
      <c r="D17" s="274"/>
      <c r="E17" s="274"/>
      <c r="F17" s="274"/>
      <c r="G17" s="274"/>
      <c r="H17" s="275"/>
      <c r="I17" s="65">
        <v>0.1</v>
      </c>
      <c r="J17" s="65" t="s">
        <v>113</v>
      </c>
      <c r="K17" s="50"/>
      <c r="L17" s="52" t="str">
        <f t="shared" si="0"/>
        <v/>
      </c>
    </row>
    <row r="18" spans="1:12" ht="15" customHeight="1" x14ac:dyDescent="0.25">
      <c r="A18" s="353" t="s">
        <v>183</v>
      </c>
      <c r="B18" s="274"/>
      <c r="C18" s="274"/>
      <c r="D18" s="274"/>
      <c r="E18" s="274"/>
      <c r="F18" s="274"/>
      <c r="G18" s="274"/>
      <c r="H18" s="275"/>
      <c r="I18" s="65">
        <v>26.9</v>
      </c>
      <c r="J18" s="65" t="s">
        <v>113</v>
      </c>
      <c r="K18" s="50"/>
      <c r="L18" s="52" t="str">
        <f t="shared" si="0"/>
        <v/>
      </c>
    </row>
    <row r="19" spans="1:12" x14ac:dyDescent="0.25">
      <c r="A19" s="353" t="s">
        <v>182</v>
      </c>
      <c r="B19" s="274"/>
      <c r="C19" s="274"/>
      <c r="D19" s="274"/>
      <c r="E19" s="274"/>
      <c r="F19" s="274"/>
      <c r="G19" s="274"/>
      <c r="H19" s="275"/>
      <c r="I19" s="65">
        <v>0.12</v>
      </c>
      <c r="J19" s="65" t="s">
        <v>61</v>
      </c>
      <c r="K19" s="50"/>
      <c r="L19" s="52" t="str">
        <f t="shared" si="0"/>
        <v/>
      </c>
    </row>
    <row r="20" spans="1:12" x14ac:dyDescent="0.25">
      <c r="A20" s="353" t="s">
        <v>579</v>
      </c>
      <c r="B20" s="274"/>
      <c r="C20" s="274"/>
      <c r="D20" s="274"/>
      <c r="E20" s="274"/>
      <c r="F20" s="274"/>
      <c r="G20" s="274"/>
      <c r="H20" s="275"/>
      <c r="I20" s="65">
        <v>34.9</v>
      </c>
      <c r="J20" s="65" t="s">
        <v>323</v>
      </c>
      <c r="K20" s="50"/>
      <c r="L20" s="52" t="str">
        <f t="shared" si="0"/>
        <v/>
      </c>
    </row>
    <row r="21" spans="1:12" x14ac:dyDescent="0.25">
      <c r="A21" s="353" t="s">
        <v>235</v>
      </c>
      <c r="B21" s="274"/>
      <c r="C21" s="274"/>
      <c r="D21" s="274"/>
      <c r="E21" s="274"/>
      <c r="F21" s="274"/>
      <c r="G21" s="274"/>
      <c r="H21" s="275"/>
      <c r="I21" s="65">
        <v>60</v>
      </c>
      <c r="J21" s="65" t="s">
        <v>113</v>
      </c>
      <c r="K21" s="50"/>
      <c r="L21" s="52" t="str">
        <f t="shared" si="0"/>
        <v/>
      </c>
    </row>
    <row r="22" spans="1:12" x14ac:dyDescent="0.25">
      <c r="A22" s="353" t="s">
        <v>578</v>
      </c>
      <c r="B22" s="274"/>
      <c r="C22" s="274"/>
      <c r="D22" s="274"/>
      <c r="E22" s="274"/>
      <c r="F22" s="274"/>
      <c r="G22" s="274"/>
      <c r="H22" s="275"/>
      <c r="I22" s="65">
        <v>34.9</v>
      </c>
      <c r="J22" s="65" t="s">
        <v>323</v>
      </c>
      <c r="K22" s="50"/>
      <c r="L22" s="52" t="str">
        <f t="shared" si="0"/>
        <v/>
      </c>
    </row>
    <row r="23" spans="1:12" x14ac:dyDescent="0.25">
      <c r="A23" s="353" t="s">
        <v>184</v>
      </c>
      <c r="B23" s="274"/>
      <c r="C23" s="274"/>
      <c r="D23" s="274"/>
      <c r="E23" s="274"/>
      <c r="F23" s="274"/>
      <c r="G23" s="274"/>
      <c r="H23" s="275"/>
      <c r="I23" s="65">
        <v>329</v>
      </c>
      <c r="J23" s="65" t="s">
        <v>113</v>
      </c>
      <c r="K23" s="50"/>
      <c r="L23" s="52" t="str">
        <f t="shared" si="0"/>
        <v/>
      </c>
    </row>
    <row r="24" spans="1:12" x14ac:dyDescent="0.25">
      <c r="A24" s="353" t="s">
        <v>185</v>
      </c>
      <c r="B24" s="274"/>
      <c r="C24" s="274"/>
      <c r="D24" s="274"/>
      <c r="E24" s="274"/>
      <c r="F24" s="274"/>
      <c r="G24" s="274"/>
      <c r="H24" s="275"/>
      <c r="I24" s="65">
        <v>4.5999999999999996</v>
      </c>
      <c r="J24" s="65" t="s">
        <v>61</v>
      </c>
      <c r="K24" s="50"/>
      <c r="L24" s="52" t="str">
        <f t="shared" si="0"/>
        <v/>
      </c>
    </row>
    <row r="25" spans="1:12" x14ac:dyDescent="0.25">
      <c r="A25" s="353" t="s">
        <v>164</v>
      </c>
      <c r="B25" s="274"/>
      <c r="C25" s="274"/>
      <c r="D25" s="274"/>
      <c r="E25" s="274"/>
      <c r="F25" s="274"/>
      <c r="G25" s="274"/>
      <c r="H25" s="275"/>
      <c r="I25" s="65">
        <v>5.75</v>
      </c>
      <c r="J25" s="65" t="s">
        <v>113</v>
      </c>
      <c r="K25" s="50"/>
      <c r="L25" s="52" t="str">
        <f t="shared" si="0"/>
        <v/>
      </c>
    </row>
    <row r="26" spans="1:12" x14ac:dyDescent="0.25">
      <c r="A26" s="353" t="s">
        <v>165</v>
      </c>
      <c r="B26" s="274"/>
      <c r="C26" s="274"/>
      <c r="D26" s="274"/>
      <c r="E26" s="274"/>
      <c r="F26" s="274"/>
      <c r="G26" s="274"/>
      <c r="H26" s="275"/>
      <c r="I26" s="65">
        <v>5.75</v>
      </c>
      <c r="J26" s="65" t="s">
        <v>113</v>
      </c>
      <c r="K26" s="50"/>
      <c r="L26" s="52" t="str">
        <f t="shared" si="0"/>
        <v/>
      </c>
    </row>
    <row r="27" spans="1:12" x14ac:dyDescent="0.25">
      <c r="A27" s="353" t="s">
        <v>114</v>
      </c>
      <c r="B27" s="274"/>
      <c r="C27" s="274"/>
      <c r="D27" s="274"/>
      <c r="E27" s="274"/>
      <c r="F27" s="274"/>
      <c r="G27" s="274"/>
      <c r="H27" s="275"/>
      <c r="I27" s="65">
        <v>5.75</v>
      </c>
      <c r="J27" s="65" t="s">
        <v>113</v>
      </c>
      <c r="K27" s="50"/>
      <c r="L27" s="52" t="str">
        <f t="shared" si="0"/>
        <v/>
      </c>
    </row>
    <row r="28" spans="1:12" x14ac:dyDescent="0.25">
      <c r="A28" s="353" t="s">
        <v>115</v>
      </c>
      <c r="B28" s="274"/>
      <c r="C28" s="274"/>
      <c r="D28" s="274"/>
      <c r="E28" s="274"/>
      <c r="F28" s="274"/>
      <c r="G28" s="274"/>
      <c r="H28" s="275"/>
      <c r="I28" s="65">
        <v>5.75</v>
      </c>
      <c r="J28" s="65" t="s">
        <v>113</v>
      </c>
      <c r="K28" s="50"/>
      <c r="L28" s="52" t="str">
        <f t="shared" si="0"/>
        <v/>
      </c>
    </row>
    <row r="29" spans="1:12" x14ac:dyDescent="0.25">
      <c r="A29" s="353" t="s">
        <v>166</v>
      </c>
      <c r="B29" s="274"/>
      <c r="C29" s="274"/>
      <c r="D29" s="274"/>
      <c r="E29" s="274"/>
      <c r="F29" s="274"/>
      <c r="G29" s="274"/>
      <c r="H29" s="275"/>
      <c r="I29" s="65">
        <v>5.75</v>
      </c>
      <c r="J29" s="65" t="s">
        <v>113</v>
      </c>
      <c r="K29" s="50"/>
      <c r="L29" s="52" t="str">
        <f t="shared" si="0"/>
        <v/>
      </c>
    </row>
    <row r="30" spans="1:12" ht="15" customHeight="1" x14ac:dyDescent="0.25">
      <c r="A30" s="322" t="s">
        <v>150</v>
      </c>
      <c r="B30" s="363"/>
      <c r="C30" s="363"/>
      <c r="D30" s="363"/>
      <c r="E30" s="363"/>
      <c r="F30" s="363"/>
      <c r="G30" s="363"/>
      <c r="H30" s="363"/>
      <c r="I30" s="363"/>
      <c r="J30" s="363"/>
      <c r="K30" s="77">
        <f>SUM(K33:K40)</f>
        <v>0</v>
      </c>
      <c r="L30" s="54" t="str">
        <f>IF(SUM(L33:L40)&gt;0,SUM(L33:L40),"")</f>
        <v/>
      </c>
    </row>
    <row r="31" spans="1:12" ht="15" customHeight="1" x14ac:dyDescent="0.25">
      <c r="A31" s="364" t="s">
        <v>352</v>
      </c>
      <c r="B31" s="271"/>
      <c r="C31" s="271"/>
      <c r="D31" s="271"/>
      <c r="E31" s="271"/>
      <c r="F31" s="271"/>
      <c r="G31" s="271"/>
      <c r="H31" s="272"/>
      <c r="I31" s="65">
        <v>4.3499999999999996</v>
      </c>
      <c r="J31" s="65" t="s">
        <v>113</v>
      </c>
      <c r="K31" s="50"/>
      <c r="L31" s="52" t="str">
        <f t="shared" ref="L31:L40" si="1">IF(K31="","",PRODUCT(K31,I31))</f>
        <v/>
      </c>
    </row>
    <row r="32" spans="1:12" ht="15" customHeight="1" x14ac:dyDescent="0.25">
      <c r="A32" s="364" t="s">
        <v>353</v>
      </c>
      <c r="B32" s="271"/>
      <c r="C32" s="271"/>
      <c r="D32" s="271"/>
      <c r="E32" s="271"/>
      <c r="F32" s="271"/>
      <c r="G32" s="271"/>
      <c r="H32" s="272"/>
      <c r="I32" s="65">
        <v>29.5</v>
      </c>
      <c r="J32" s="65" t="s">
        <v>113</v>
      </c>
      <c r="K32" s="50"/>
      <c r="L32" s="52" t="str">
        <f t="shared" si="1"/>
        <v/>
      </c>
    </row>
    <row r="33" spans="1:12" ht="15" customHeight="1" x14ac:dyDescent="0.25">
      <c r="A33" s="364" t="s">
        <v>354</v>
      </c>
      <c r="B33" s="271"/>
      <c r="C33" s="271"/>
      <c r="D33" s="271"/>
      <c r="E33" s="271"/>
      <c r="F33" s="271"/>
      <c r="G33" s="271"/>
      <c r="H33" s="272"/>
      <c r="I33" s="65">
        <v>38.9</v>
      </c>
      <c r="J33" s="65" t="s">
        <v>113</v>
      </c>
      <c r="K33" s="50"/>
      <c r="L33" s="52" t="str">
        <f t="shared" si="1"/>
        <v/>
      </c>
    </row>
    <row r="34" spans="1:12" ht="15" customHeight="1" x14ac:dyDescent="0.25">
      <c r="A34" s="364" t="s">
        <v>355</v>
      </c>
      <c r="B34" s="271"/>
      <c r="C34" s="271"/>
      <c r="D34" s="271"/>
      <c r="E34" s="271"/>
      <c r="F34" s="271"/>
      <c r="G34" s="271"/>
      <c r="H34" s="272"/>
      <c r="I34" s="65">
        <v>0.35</v>
      </c>
      <c r="J34" s="65" t="s">
        <v>61</v>
      </c>
      <c r="K34" s="50"/>
      <c r="L34" s="52" t="str">
        <f t="shared" si="1"/>
        <v/>
      </c>
    </row>
    <row r="35" spans="1:12" ht="15" customHeight="1" x14ac:dyDescent="0.25">
      <c r="A35" s="364" t="s">
        <v>356</v>
      </c>
      <c r="B35" s="271"/>
      <c r="C35" s="271"/>
      <c r="D35" s="271"/>
      <c r="E35" s="271"/>
      <c r="F35" s="271"/>
      <c r="G35" s="271"/>
      <c r="H35" s="272"/>
      <c r="I35" s="65">
        <v>28.9</v>
      </c>
      <c r="J35" s="65" t="s">
        <v>113</v>
      </c>
      <c r="K35" s="50"/>
      <c r="L35" s="52" t="str">
        <f t="shared" si="1"/>
        <v/>
      </c>
    </row>
    <row r="36" spans="1:12" ht="15" customHeight="1" x14ac:dyDescent="0.25">
      <c r="A36" s="364" t="s">
        <v>357</v>
      </c>
      <c r="B36" s="271"/>
      <c r="C36" s="271"/>
      <c r="D36" s="271"/>
      <c r="E36" s="271"/>
      <c r="F36" s="271"/>
      <c r="G36" s="271"/>
      <c r="H36" s="272"/>
      <c r="I36" s="65">
        <v>0.35</v>
      </c>
      <c r="J36" s="65" t="s">
        <v>61</v>
      </c>
      <c r="K36" s="50"/>
      <c r="L36" s="52" t="str">
        <f t="shared" si="1"/>
        <v/>
      </c>
    </row>
    <row r="37" spans="1:12" x14ac:dyDescent="0.25">
      <c r="A37" s="353" t="s">
        <v>186</v>
      </c>
      <c r="B37" s="274"/>
      <c r="C37" s="274"/>
      <c r="D37" s="274"/>
      <c r="E37" s="274"/>
      <c r="F37" s="274"/>
      <c r="G37" s="274"/>
      <c r="H37" s="275"/>
      <c r="I37" s="65">
        <v>32.9</v>
      </c>
      <c r="J37" s="65" t="s">
        <v>113</v>
      </c>
      <c r="K37" s="50"/>
      <c r="L37" s="52" t="str">
        <f t="shared" si="1"/>
        <v/>
      </c>
    </row>
    <row r="38" spans="1:12" x14ac:dyDescent="0.25">
      <c r="A38" s="353" t="s">
        <v>171</v>
      </c>
      <c r="B38" s="274"/>
      <c r="C38" s="274"/>
      <c r="D38" s="274"/>
      <c r="E38" s="274"/>
      <c r="F38" s="274"/>
      <c r="G38" s="274"/>
      <c r="H38" s="275"/>
      <c r="I38" s="65">
        <v>0.35</v>
      </c>
      <c r="J38" s="65" t="s">
        <v>61</v>
      </c>
      <c r="K38" s="50"/>
      <c r="L38" s="52" t="str">
        <f t="shared" si="1"/>
        <v/>
      </c>
    </row>
    <row r="39" spans="1:12" ht="15" customHeight="1" x14ac:dyDescent="0.25">
      <c r="A39" s="353" t="s">
        <v>358</v>
      </c>
      <c r="B39" s="274"/>
      <c r="C39" s="274"/>
      <c r="D39" s="274"/>
      <c r="E39" s="274"/>
      <c r="F39" s="274"/>
      <c r="G39" s="274"/>
      <c r="H39" s="275"/>
      <c r="I39" s="65">
        <v>32.9</v>
      </c>
      <c r="J39" s="65" t="s">
        <v>113</v>
      </c>
      <c r="K39" s="50"/>
      <c r="L39" s="52" t="str">
        <f t="shared" si="1"/>
        <v/>
      </c>
    </row>
    <row r="40" spans="1:12" ht="15" customHeight="1" x14ac:dyDescent="0.25">
      <c r="A40" s="353" t="s">
        <v>359</v>
      </c>
      <c r="B40" s="274"/>
      <c r="C40" s="274"/>
      <c r="D40" s="274"/>
      <c r="E40" s="274"/>
      <c r="F40" s="274"/>
      <c r="G40" s="274"/>
      <c r="H40" s="275"/>
      <c r="I40" s="65">
        <v>0.35</v>
      </c>
      <c r="J40" s="65" t="s">
        <v>61</v>
      </c>
      <c r="K40" s="50"/>
      <c r="L40" s="52" t="str">
        <f t="shared" si="1"/>
        <v/>
      </c>
    </row>
    <row r="41" spans="1:12" ht="15" customHeight="1" x14ac:dyDescent="0.25">
      <c r="A41" s="280" t="s">
        <v>116</v>
      </c>
      <c r="B41" s="281"/>
      <c r="C41" s="281"/>
      <c r="D41" s="281"/>
      <c r="E41" s="281"/>
      <c r="F41" s="281"/>
      <c r="G41" s="281"/>
      <c r="H41" s="281"/>
      <c r="I41" s="281"/>
      <c r="J41" s="281"/>
      <c r="K41" s="78">
        <f>SUM(K42:K44)</f>
        <v>0</v>
      </c>
      <c r="L41" s="60" t="str">
        <f>IF(SUM(L42:L45)&gt;0,SUM(L42:L45),"")</f>
        <v/>
      </c>
    </row>
    <row r="42" spans="1:12" x14ac:dyDescent="0.25">
      <c r="A42" s="353" t="s">
        <v>360</v>
      </c>
      <c r="B42" s="274"/>
      <c r="C42" s="274"/>
      <c r="D42" s="274"/>
      <c r="E42" s="274"/>
      <c r="F42" s="274"/>
      <c r="G42" s="274"/>
      <c r="H42" s="275"/>
      <c r="I42" s="65">
        <v>28.5</v>
      </c>
      <c r="J42" s="65" t="s">
        <v>113</v>
      </c>
      <c r="K42" s="50"/>
      <c r="L42" s="52" t="str">
        <f>IF(K42="","",PRODUCT(K42,I42))</f>
        <v/>
      </c>
    </row>
    <row r="43" spans="1:12" x14ac:dyDescent="0.25">
      <c r="A43" s="353" t="s">
        <v>361</v>
      </c>
      <c r="B43" s="274"/>
      <c r="C43" s="274"/>
      <c r="D43" s="274"/>
      <c r="E43" s="274"/>
      <c r="F43" s="274"/>
      <c r="G43" s="274"/>
      <c r="H43" s="275"/>
      <c r="I43" s="65">
        <v>21.8</v>
      </c>
      <c r="J43" s="65" t="s">
        <v>113</v>
      </c>
      <c r="K43" s="50"/>
      <c r="L43" s="52" t="str">
        <f>IF(K43="","",PRODUCT(K43,I43))</f>
        <v/>
      </c>
    </row>
    <row r="44" spans="1:12" x14ac:dyDescent="0.25">
      <c r="A44" s="353" t="s">
        <v>362</v>
      </c>
      <c r="B44" s="274"/>
      <c r="C44" s="274"/>
      <c r="D44" s="274"/>
      <c r="E44" s="274"/>
      <c r="F44" s="274"/>
      <c r="G44" s="274"/>
      <c r="H44" s="275"/>
      <c r="I44" s="65">
        <v>19.7</v>
      </c>
      <c r="J44" s="65" t="s">
        <v>113</v>
      </c>
      <c r="K44" s="50"/>
      <c r="L44" s="52" t="str">
        <f>IF(K44="","",PRODUCT(K44,I44))</f>
        <v/>
      </c>
    </row>
    <row r="45" spans="1:12" x14ac:dyDescent="0.25">
      <c r="A45" s="353" t="s">
        <v>363</v>
      </c>
      <c r="B45" s="274"/>
      <c r="C45" s="274"/>
      <c r="D45" s="274"/>
      <c r="E45" s="274"/>
      <c r="F45" s="274"/>
      <c r="G45" s="274"/>
      <c r="H45" s="275"/>
      <c r="I45" s="65">
        <v>28.5</v>
      </c>
      <c r="J45" s="65" t="s">
        <v>113</v>
      </c>
      <c r="K45" s="167"/>
      <c r="L45" s="52" t="str">
        <f>IF(K45="","",PRODUCT(K45,I45))</f>
        <v/>
      </c>
    </row>
    <row r="46" spans="1:12" ht="14.25" customHeight="1" x14ac:dyDescent="0.25">
      <c r="A46" s="322" t="s">
        <v>117</v>
      </c>
      <c r="B46" s="363"/>
      <c r="C46" s="363"/>
      <c r="D46" s="363"/>
      <c r="E46" s="363"/>
      <c r="F46" s="363"/>
      <c r="G46" s="363"/>
      <c r="H46" s="363"/>
      <c r="I46" s="363"/>
      <c r="J46" s="363"/>
      <c r="K46" s="79">
        <f>SUM(K47:K49)</f>
        <v>0</v>
      </c>
      <c r="L46" s="60" t="str">
        <f>IF(SUM(L47:L50)&gt;0,SUM(L47:L50),"")</f>
        <v/>
      </c>
    </row>
    <row r="47" spans="1:12" ht="15" customHeight="1" x14ac:dyDescent="0.25">
      <c r="A47" s="364" t="s">
        <v>364</v>
      </c>
      <c r="B47" s="271"/>
      <c r="C47" s="271"/>
      <c r="D47" s="271"/>
      <c r="E47" s="271"/>
      <c r="F47" s="271"/>
      <c r="G47" s="271"/>
      <c r="H47" s="272"/>
      <c r="I47" s="65">
        <v>69.900000000000006</v>
      </c>
      <c r="J47" s="65" t="s">
        <v>113</v>
      </c>
      <c r="K47" s="50"/>
      <c r="L47" s="52" t="str">
        <f>IF(K47="","",PRODUCT(K47,I47))</f>
        <v/>
      </c>
    </row>
    <row r="48" spans="1:12" x14ac:dyDescent="0.25">
      <c r="A48" s="353" t="s">
        <v>365</v>
      </c>
      <c r="B48" s="274"/>
      <c r="C48" s="274"/>
      <c r="D48" s="274"/>
      <c r="E48" s="274"/>
      <c r="F48" s="274"/>
      <c r="G48" s="274"/>
      <c r="H48" s="275"/>
      <c r="I48" s="65">
        <v>28.5</v>
      </c>
      <c r="J48" s="65" t="s">
        <v>113</v>
      </c>
      <c r="K48" s="50"/>
      <c r="L48" s="52" t="str">
        <f t="shared" ref="L48:L63" si="2">IF(K48="","",PRODUCT(K48,I48))</f>
        <v/>
      </c>
    </row>
    <row r="49" spans="1:12" ht="15" customHeight="1" x14ac:dyDescent="0.25">
      <c r="A49" s="353" t="s">
        <v>366</v>
      </c>
      <c r="B49" s="274"/>
      <c r="C49" s="274"/>
      <c r="D49" s="274"/>
      <c r="E49" s="274"/>
      <c r="F49" s="274"/>
      <c r="G49" s="274"/>
      <c r="H49" s="275"/>
      <c r="I49" s="65">
        <v>29.5</v>
      </c>
      <c r="J49" s="65" t="s">
        <v>113</v>
      </c>
      <c r="K49" s="50"/>
      <c r="L49" s="52" t="str">
        <f t="shared" si="2"/>
        <v/>
      </c>
    </row>
    <row r="50" spans="1:12" ht="15" customHeight="1" x14ac:dyDescent="0.25">
      <c r="A50" s="353" t="s">
        <v>367</v>
      </c>
      <c r="B50" s="274"/>
      <c r="C50" s="274"/>
      <c r="D50" s="274"/>
      <c r="E50" s="274"/>
      <c r="F50" s="274"/>
      <c r="G50" s="274"/>
      <c r="H50" s="275"/>
      <c r="I50" s="65">
        <v>39.9</v>
      </c>
      <c r="J50" s="65" t="s">
        <v>113</v>
      </c>
      <c r="K50" s="50"/>
      <c r="L50" s="52" t="str">
        <f t="shared" si="2"/>
        <v/>
      </c>
    </row>
    <row r="51" spans="1:12" ht="15" customHeight="1" x14ac:dyDescent="0.25">
      <c r="A51" s="322" t="s">
        <v>167</v>
      </c>
      <c r="B51" s="363"/>
      <c r="C51" s="363"/>
      <c r="D51" s="363"/>
      <c r="E51" s="363"/>
      <c r="F51" s="363"/>
      <c r="G51" s="363"/>
      <c r="H51" s="363"/>
      <c r="I51" s="363"/>
      <c r="J51" s="363"/>
      <c r="K51" s="79">
        <f>SUM(K64:K79)</f>
        <v>0</v>
      </c>
      <c r="L51" s="60" t="str">
        <f>IF(SUM(L52:L63)&gt;0,SUM(L52:L63),"")</f>
        <v/>
      </c>
    </row>
    <row r="52" spans="1:12" ht="15" customHeight="1" x14ac:dyDescent="0.25">
      <c r="A52" s="441" t="s">
        <v>585</v>
      </c>
      <c r="B52" s="442"/>
      <c r="C52" s="442"/>
      <c r="D52" s="442"/>
      <c r="E52" s="442"/>
      <c r="F52" s="442"/>
      <c r="G52" s="442"/>
      <c r="H52" s="443"/>
      <c r="I52" s="65">
        <v>21.9</v>
      </c>
      <c r="J52" s="65" t="s">
        <v>113</v>
      </c>
      <c r="K52" s="50"/>
      <c r="L52" s="52" t="str">
        <f t="shared" si="2"/>
        <v/>
      </c>
    </row>
    <row r="53" spans="1:12" ht="15" customHeight="1" x14ac:dyDescent="0.25">
      <c r="A53" s="441" t="s">
        <v>305</v>
      </c>
      <c r="B53" s="442"/>
      <c r="C53" s="442"/>
      <c r="D53" s="442"/>
      <c r="E53" s="442"/>
      <c r="F53" s="442"/>
      <c r="G53" s="442"/>
      <c r="H53" s="443"/>
      <c r="I53" s="65">
        <v>22.9</v>
      </c>
      <c r="J53" s="65" t="s">
        <v>113</v>
      </c>
      <c r="K53" s="50"/>
      <c r="L53" s="52" t="str">
        <f t="shared" si="2"/>
        <v/>
      </c>
    </row>
    <row r="54" spans="1:12" s="65" customFormat="1" ht="15" customHeight="1" x14ac:dyDescent="0.25">
      <c r="A54" s="441" t="s">
        <v>618</v>
      </c>
      <c r="B54" s="442"/>
      <c r="C54" s="442"/>
      <c r="D54" s="442"/>
      <c r="E54" s="442"/>
      <c r="F54" s="442"/>
      <c r="G54" s="442"/>
      <c r="H54" s="443"/>
      <c r="I54" s="65">
        <v>39</v>
      </c>
      <c r="J54" s="65" t="s">
        <v>113</v>
      </c>
      <c r="K54" s="50"/>
      <c r="L54" s="52" t="str">
        <f t="shared" ref="L54" si="3">IF(K54="","",PRODUCT(K54,I54))</f>
        <v/>
      </c>
    </row>
    <row r="55" spans="1:12" s="65" customFormat="1" ht="15" customHeight="1" x14ac:dyDescent="0.25">
      <c r="A55" s="441" t="s">
        <v>615</v>
      </c>
      <c r="B55" s="442"/>
      <c r="C55" s="442"/>
      <c r="D55" s="442"/>
      <c r="E55" s="442"/>
      <c r="F55" s="442"/>
      <c r="G55" s="442"/>
      <c r="H55" s="443"/>
      <c r="I55" s="65">
        <v>12</v>
      </c>
      <c r="J55" s="65" t="s">
        <v>113</v>
      </c>
      <c r="K55" s="50"/>
      <c r="L55" s="52" t="str">
        <f t="shared" si="2"/>
        <v/>
      </c>
    </row>
    <row r="56" spans="1:12" ht="15.75" customHeight="1" x14ac:dyDescent="0.25">
      <c r="A56" s="441" t="s">
        <v>616</v>
      </c>
      <c r="B56" s="442"/>
      <c r="C56" s="442"/>
      <c r="D56" s="442"/>
      <c r="E56" s="442"/>
      <c r="F56" s="442"/>
      <c r="G56" s="442"/>
      <c r="H56" s="443"/>
      <c r="I56" s="65">
        <v>12</v>
      </c>
      <c r="J56" s="65" t="s">
        <v>113</v>
      </c>
      <c r="K56" s="50"/>
      <c r="L56" s="52" t="str">
        <f t="shared" si="2"/>
        <v/>
      </c>
    </row>
    <row r="57" spans="1:12" ht="15.75" customHeight="1" x14ac:dyDescent="0.25">
      <c r="A57" s="441" t="s">
        <v>617</v>
      </c>
      <c r="B57" s="442"/>
      <c r="C57" s="442"/>
      <c r="D57" s="442"/>
      <c r="E57" s="442"/>
      <c r="F57" s="442"/>
      <c r="G57" s="442"/>
      <c r="H57" s="443"/>
      <c r="I57" s="65">
        <v>12</v>
      </c>
      <c r="J57" s="65" t="s">
        <v>113</v>
      </c>
      <c r="K57" s="50"/>
      <c r="L57" s="52" t="str">
        <f t="shared" ref="L57" si="4">IF(K57="","",PRODUCT(K57,I57))</f>
        <v/>
      </c>
    </row>
    <row r="58" spans="1:12" ht="15" customHeight="1" x14ac:dyDescent="0.25">
      <c r="A58" s="441" t="s">
        <v>306</v>
      </c>
      <c r="B58" s="442"/>
      <c r="C58" s="442"/>
      <c r="D58" s="442"/>
      <c r="E58" s="442"/>
      <c r="F58" s="442"/>
      <c r="G58" s="442"/>
      <c r="H58" s="443"/>
      <c r="I58" s="65">
        <v>5.45</v>
      </c>
      <c r="J58" s="65" t="s">
        <v>113</v>
      </c>
      <c r="K58" s="50"/>
      <c r="L58" s="52" t="str">
        <f t="shared" si="2"/>
        <v/>
      </c>
    </row>
    <row r="59" spans="1:12" ht="15" customHeight="1" x14ac:dyDescent="0.25">
      <c r="A59" s="441" t="s">
        <v>307</v>
      </c>
      <c r="B59" s="442"/>
      <c r="C59" s="442"/>
      <c r="D59" s="442"/>
      <c r="E59" s="442"/>
      <c r="F59" s="442"/>
      <c r="G59" s="442"/>
      <c r="H59" s="443"/>
      <c r="I59" s="65">
        <v>22</v>
      </c>
      <c r="J59" s="65" t="s">
        <v>113</v>
      </c>
      <c r="K59" s="50"/>
      <c r="L59" s="52" t="str">
        <f t="shared" si="2"/>
        <v/>
      </c>
    </row>
    <row r="60" spans="1:12" ht="15" customHeight="1" x14ac:dyDescent="0.25">
      <c r="A60" s="444" t="s">
        <v>340</v>
      </c>
      <c r="B60" s="335"/>
      <c r="C60" s="335"/>
      <c r="D60" s="335"/>
      <c r="E60" s="335"/>
      <c r="F60" s="335"/>
      <c r="G60" s="335"/>
      <c r="H60" s="336"/>
      <c r="I60" s="65">
        <v>22</v>
      </c>
      <c r="J60" s="65" t="s">
        <v>113</v>
      </c>
      <c r="K60" s="50"/>
      <c r="L60" s="52" t="str">
        <f t="shared" si="2"/>
        <v/>
      </c>
    </row>
    <row r="61" spans="1:12" ht="15" customHeight="1" x14ac:dyDescent="0.25">
      <c r="A61" s="441" t="s">
        <v>308</v>
      </c>
      <c r="B61" s="335"/>
      <c r="C61" s="335"/>
      <c r="D61" s="335"/>
      <c r="E61" s="335"/>
      <c r="F61" s="335"/>
      <c r="G61" s="335"/>
      <c r="H61" s="336"/>
      <c r="I61" s="65">
        <v>22</v>
      </c>
      <c r="J61" s="65" t="s">
        <v>113</v>
      </c>
      <c r="K61" s="50"/>
      <c r="L61" s="52" t="str">
        <f t="shared" si="2"/>
        <v/>
      </c>
    </row>
    <row r="62" spans="1:12" ht="15" customHeight="1" x14ac:dyDescent="0.25">
      <c r="A62" s="441" t="s">
        <v>309</v>
      </c>
      <c r="B62" s="442"/>
      <c r="C62" s="442"/>
      <c r="D62" s="442"/>
      <c r="E62" s="442"/>
      <c r="F62" s="442"/>
      <c r="G62" s="442"/>
      <c r="H62" s="443"/>
      <c r="I62" s="65">
        <v>22</v>
      </c>
      <c r="J62" s="65" t="s">
        <v>113</v>
      </c>
      <c r="K62" s="50"/>
      <c r="L62" s="52" t="str">
        <f t="shared" si="2"/>
        <v/>
      </c>
    </row>
    <row r="63" spans="1:12" ht="15" customHeight="1" x14ac:dyDescent="0.25">
      <c r="A63" s="441" t="s">
        <v>310</v>
      </c>
      <c r="B63" s="442"/>
      <c r="C63" s="442"/>
      <c r="D63" s="442"/>
      <c r="E63" s="442"/>
      <c r="F63" s="442"/>
      <c r="G63" s="442"/>
      <c r="H63" s="443"/>
      <c r="I63" s="65">
        <v>22</v>
      </c>
      <c r="J63" s="65" t="s">
        <v>113</v>
      </c>
      <c r="K63" s="50"/>
      <c r="L63" s="52" t="str">
        <f t="shared" si="2"/>
        <v/>
      </c>
    </row>
    <row r="64" spans="1:12" ht="15" customHeight="1" x14ac:dyDescent="0.25">
      <c r="A64" s="322" t="s">
        <v>118</v>
      </c>
      <c r="B64" s="363"/>
      <c r="C64" s="363"/>
      <c r="D64" s="363"/>
      <c r="E64" s="363"/>
      <c r="F64" s="363"/>
      <c r="G64" s="363"/>
      <c r="H64" s="363"/>
      <c r="I64" s="363"/>
      <c r="J64" s="363"/>
      <c r="K64" s="79">
        <f>SUM(K65:K80)</f>
        <v>0</v>
      </c>
      <c r="L64" s="53" t="str">
        <f>IF(SUM(L65:L82)&gt;0,SUM(L65:L82),"")</f>
        <v/>
      </c>
    </row>
    <row r="65" spans="1:12" ht="15" customHeight="1" x14ac:dyDescent="0.25">
      <c r="A65" s="354" t="s">
        <v>311</v>
      </c>
      <c r="B65" s="355"/>
      <c r="C65" s="355"/>
      <c r="D65" s="355"/>
      <c r="E65" s="355"/>
      <c r="F65" s="355"/>
      <c r="G65" s="355"/>
      <c r="H65" s="356"/>
      <c r="I65" s="89">
        <v>4.5</v>
      </c>
      <c r="J65" s="89" t="s">
        <v>61</v>
      </c>
      <c r="K65" s="91"/>
      <c r="L65" s="92" t="str">
        <f>IF(K65="","",PRODUCT(K65,I65))</f>
        <v/>
      </c>
    </row>
    <row r="66" spans="1:12" x14ac:dyDescent="0.25">
      <c r="A66" s="398" t="s">
        <v>586</v>
      </c>
      <c r="B66" s="399"/>
      <c r="C66" s="399"/>
      <c r="D66" s="399"/>
      <c r="E66" s="399"/>
      <c r="F66" s="399"/>
      <c r="G66" s="399"/>
      <c r="H66" s="400"/>
      <c r="I66" s="88">
        <v>7.65</v>
      </c>
      <c r="J66" s="88" t="s">
        <v>119</v>
      </c>
      <c r="K66" s="87"/>
      <c r="L66" s="92" t="str">
        <f t="shared" ref="L66:L82" si="5">IF(K66="","",PRODUCT(K66,I66))</f>
        <v/>
      </c>
    </row>
    <row r="67" spans="1:12" ht="15" customHeight="1" x14ac:dyDescent="0.25">
      <c r="A67" s="438" t="s">
        <v>187</v>
      </c>
      <c r="B67" s="439"/>
      <c r="C67" s="439"/>
      <c r="D67" s="439"/>
      <c r="E67" s="439"/>
      <c r="F67" s="439"/>
      <c r="G67" s="439"/>
      <c r="H67" s="440"/>
      <c r="I67" s="68">
        <v>5.45</v>
      </c>
      <c r="J67" s="68" t="s">
        <v>119</v>
      </c>
      <c r="K67" s="91"/>
      <c r="L67" s="92" t="str">
        <f t="shared" si="5"/>
        <v/>
      </c>
    </row>
    <row r="68" spans="1:12" x14ac:dyDescent="0.25">
      <c r="A68" s="353" t="s">
        <v>168</v>
      </c>
      <c r="B68" s="274"/>
      <c r="C68" s="274"/>
      <c r="D68" s="274"/>
      <c r="E68" s="274"/>
      <c r="F68" s="274"/>
      <c r="G68" s="274"/>
      <c r="H68" s="275"/>
      <c r="I68" s="65">
        <v>6.55</v>
      </c>
      <c r="J68" s="65" t="s">
        <v>61</v>
      </c>
      <c r="K68" s="56"/>
      <c r="L68" s="92" t="str">
        <f t="shared" si="5"/>
        <v/>
      </c>
    </row>
    <row r="69" spans="1:12" x14ac:dyDescent="0.25">
      <c r="A69" s="353" t="s">
        <v>188</v>
      </c>
      <c r="B69" s="274"/>
      <c r="C69" s="274"/>
      <c r="D69" s="274"/>
      <c r="E69" s="274"/>
      <c r="F69" s="274"/>
      <c r="G69" s="274"/>
      <c r="H69" s="275"/>
      <c r="I69" s="65">
        <v>5.45</v>
      </c>
      <c r="J69" s="65" t="s">
        <v>61</v>
      </c>
      <c r="K69" s="56"/>
      <c r="L69" s="92" t="str">
        <f t="shared" si="5"/>
        <v/>
      </c>
    </row>
    <row r="70" spans="1:12" x14ac:dyDescent="0.25">
      <c r="A70" s="353" t="s">
        <v>189</v>
      </c>
      <c r="B70" s="274"/>
      <c r="C70" s="274"/>
      <c r="D70" s="274"/>
      <c r="E70" s="274"/>
      <c r="F70" s="274"/>
      <c r="G70" s="274"/>
      <c r="H70" s="275"/>
      <c r="I70" s="65">
        <v>9.8000000000000007</v>
      </c>
      <c r="J70" s="65" t="s">
        <v>61</v>
      </c>
      <c r="K70" s="56"/>
      <c r="L70" s="92" t="str">
        <f t="shared" si="5"/>
        <v/>
      </c>
    </row>
    <row r="71" spans="1:12" x14ac:dyDescent="0.25">
      <c r="A71" s="353" t="s">
        <v>172</v>
      </c>
      <c r="B71" s="274"/>
      <c r="C71" s="274"/>
      <c r="D71" s="274"/>
      <c r="E71" s="274"/>
      <c r="F71" s="274"/>
      <c r="G71" s="274"/>
      <c r="H71" s="275"/>
      <c r="I71" s="65">
        <v>26.3</v>
      </c>
      <c r="J71" s="65" t="s">
        <v>113</v>
      </c>
      <c r="K71" s="56"/>
      <c r="L71" s="92" t="str">
        <f t="shared" si="5"/>
        <v/>
      </c>
    </row>
    <row r="72" spans="1:12" x14ac:dyDescent="0.25">
      <c r="A72" s="353" t="s">
        <v>190</v>
      </c>
      <c r="B72" s="274"/>
      <c r="C72" s="274"/>
      <c r="D72" s="274"/>
      <c r="E72" s="274"/>
      <c r="F72" s="274"/>
      <c r="G72" s="274"/>
      <c r="H72" s="275"/>
      <c r="I72" s="65">
        <v>14.2</v>
      </c>
      <c r="J72" s="65" t="s">
        <v>113</v>
      </c>
      <c r="K72" s="56"/>
      <c r="L72" s="92" t="str">
        <f t="shared" si="5"/>
        <v/>
      </c>
    </row>
    <row r="73" spans="1:12" x14ac:dyDescent="0.25">
      <c r="A73" s="353" t="s">
        <v>173</v>
      </c>
      <c r="B73" s="274"/>
      <c r="C73" s="274"/>
      <c r="D73" s="274"/>
      <c r="E73" s="274"/>
      <c r="F73" s="274"/>
      <c r="G73" s="274"/>
      <c r="H73" s="275"/>
      <c r="I73" s="65">
        <v>3.4</v>
      </c>
      <c r="J73" s="65" t="s">
        <v>61</v>
      </c>
      <c r="K73" s="56"/>
      <c r="L73" s="92" t="str">
        <f t="shared" si="5"/>
        <v/>
      </c>
    </row>
    <row r="74" spans="1:12" x14ac:dyDescent="0.25">
      <c r="A74" s="353" t="s">
        <v>191</v>
      </c>
      <c r="B74" s="274"/>
      <c r="C74" s="274"/>
      <c r="D74" s="274"/>
      <c r="E74" s="274"/>
      <c r="F74" s="274"/>
      <c r="G74" s="274"/>
      <c r="H74" s="275"/>
      <c r="I74" s="65">
        <v>32.9</v>
      </c>
      <c r="J74" s="65" t="s">
        <v>113</v>
      </c>
      <c r="K74" s="56"/>
      <c r="L74" s="92" t="str">
        <f t="shared" si="5"/>
        <v/>
      </c>
    </row>
    <row r="75" spans="1:12" x14ac:dyDescent="0.25">
      <c r="A75" s="353" t="s">
        <v>524</v>
      </c>
      <c r="B75" s="274"/>
      <c r="C75" s="274"/>
      <c r="D75" s="274"/>
      <c r="E75" s="274"/>
      <c r="F75" s="274"/>
      <c r="G75" s="274"/>
      <c r="H75" s="275"/>
      <c r="I75" s="65">
        <v>1.65</v>
      </c>
      <c r="J75" s="65" t="s">
        <v>61</v>
      </c>
      <c r="K75" s="56"/>
      <c r="L75" s="92" t="str">
        <f t="shared" si="5"/>
        <v/>
      </c>
    </row>
    <row r="76" spans="1:12" x14ac:dyDescent="0.25">
      <c r="A76" s="353" t="s">
        <v>192</v>
      </c>
      <c r="B76" s="274"/>
      <c r="C76" s="274"/>
      <c r="D76" s="274"/>
      <c r="E76" s="274"/>
      <c r="F76" s="274"/>
      <c r="G76" s="274"/>
      <c r="H76" s="275"/>
      <c r="I76" s="65">
        <v>5.45</v>
      </c>
      <c r="J76" s="65" t="s">
        <v>169</v>
      </c>
      <c r="K76" s="56"/>
      <c r="L76" s="92" t="str">
        <f t="shared" si="5"/>
        <v/>
      </c>
    </row>
    <row r="77" spans="1:12" x14ac:dyDescent="0.25">
      <c r="A77" s="353" t="s">
        <v>193</v>
      </c>
      <c r="B77" s="274"/>
      <c r="C77" s="274"/>
      <c r="D77" s="274"/>
      <c r="E77" s="274"/>
      <c r="F77" s="274"/>
      <c r="G77" s="274"/>
      <c r="H77" s="275"/>
      <c r="I77" s="65">
        <v>20.8</v>
      </c>
      <c r="J77" s="65" t="s">
        <v>119</v>
      </c>
      <c r="K77" s="56"/>
      <c r="L77" s="92" t="str">
        <f t="shared" si="5"/>
        <v/>
      </c>
    </row>
    <row r="78" spans="1:12" x14ac:dyDescent="0.25">
      <c r="A78" s="353" t="s">
        <v>194</v>
      </c>
      <c r="B78" s="274"/>
      <c r="C78" s="274"/>
      <c r="D78" s="274"/>
      <c r="E78" s="274"/>
      <c r="F78" s="274"/>
      <c r="G78" s="274"/>
      <c r="H78" s="275"/>
      <c r="I78" s="65">
        <v>4.95</v>
      </c>
      <c r="J78" s="65" t="s">
        <v>119</v>
      </c>
      <c r="K78" s="56"/>
      <c r="L78" s="92" t="str">
        <f t="shared" si="5"/>
        <v/>
      </c>
    </row>
    <row r="79" spans="1:12" x14ac:dyDescent="0.25">
      <c r="A79" s="353" t="s">
        <v>195</v>
      </c>
      <c r="B79" s="274"/>
      <c r="C79" s="274"/>
      <c r="D79" s="274"/>
      <c r="E79" s="274"/>
      <c r="F79" s="274"/>
      <c r="G79" s="274"/>
      <c r="H79" s="275"/>
      <c r="I79" s="65">
        <v>7.65</v>
      </c>
      <c r="J79" s="65" t="s">
        <v>61</v>
      </c>
      <c r="K79" s="56"/>
      <c r="L79" s="92" t="str">
        <f t="shared" si="5"/>
        <v/>
      </c>
    </row>
    <row r="80" spans="1:12" x14ac:dyDescent="0.25">
      <c r="A80" s="353" t="s">
        <v>170</v>
      </c>
      <c r="B80" s="274"/>
      <c r="C80" s="274"/>
      <c r="D80" s="274"/>
      <c r="E80" s="274"/>
      <c r="F80" s="274"/>
      <c r="G80" s="274"/>
      <c r="H80" s="275"/>
      <c r="I80" s="65">
        <v>4.5999999999999996</v>
      </c>
      <c r="J80" s="65" t="s">
        <v>61</v>
      </c>
      <c r="K80" s="50"/>
      <c r="L80" s="92" t="str">
        <f t="shared" si="5"/>
        <v/>
      </c>
    </row>
    <row r="81" spans="1:12" x14ac:dyDescent="0.25">
      <c r="A81" s="436" t="s">
        <v>196</v>
      </c>
      <c r="B81" s="437"/>
      <c r="C81" s="437"/>
      <c r="D81" s="437"/>
      <c r="E81" s="437"/>
      <c r="F81" s="437"/>
      <c r="G81" s="437"/>
      <c r="H81" s="437"/>
      <c r="I81" s="65">
        <v>40.5</v>
      </c>
      <c r="J81" s="65" t="s">
        <v>61</v>
      </c>
      <c r="K81" s="168"/>
      <c r="L81" s="92" t="str">
        <f t="shared" si="5"/>
        <v/>
      </c>
    </row>
    <row r="82" spans="1:12" x14ac:dyDescent="0.25">
      <c r="A82" s="398" t="s">
        <v>197</v>
      </c>
      <c r="B82" s="399"/>
      <c r="C82" s="399"/>
      <c r="D82" s="399"/>
      <c r="E82" s="399"/>
      <c r="F82" s="399"/>
      <c r="G82" s="399"/>
      <c r="H82" s="399"/>
      <c r="I82" s="65">
        <v>23.9</v>
      </c>
      <c r="J82" s="65" t="s">
        <v>61</v>
      </c>
      <c r="K82" s="168"/>
      <c r="L82" s="92" t="str">
        <f t="shared" si="5"/>
        <v/>
      </c>
    </row>
    <row r="83" spans="1:12" ht="19.5" customHeight="1" x14ac:dyDescent="0.25">
      <c r="A83" s="289" t="s">
        <v>266</v>
      </c>
      <c r="B83" s="290"/>
      <c r="C83" s="290"/>
      <c r="D83" s="290"/>
      <c r="E83" s="290"/>
      <c r="F83" s="290"/>
      <c r="G83" s="290"/>
      <c r="H83" s="290"/>
      <c r="I83" s="290"/>
      <c r="J83" s="290"/>
      <c r="K83" s="156" t="s">
        <v>147</v>
      </c>
      <c r="L83" s="155"/>
    </row>
    <row r="84" spans="1:12" s="251" customFormat="1" ht="7.5" customHeight="1" x14ac:dyDescent="0.25">
      <c r="A84" s="247"/>
      <c r="B84" s="248"/>
      <c r="C84" s="248"/>
      <c r="D84" s="248"/>
      <c r="E84" s="248"/>
      <c r="F84" s="248"/>
      <c r="G84" s="248"/>
      <c r="H84" s="248"/>
      <c r="I84" s="244"/>
      <c r="J84" s="248"/>
      <c r="K84" s="245"/>
      <c r="L84" s="246"/>
    </row>
    <row r="85" spans="1:12" s="74" customFormat="1" ht="29.25" customHeight="1" x14ac:dyDescent="0.25">
      <c r="A85" s="83" t="s">
        <v>120</v>
      </c>
      <c r="B85" s="84"/>
      <c r="C85" s="84"/>
      <c r="D85" s="84"/>
      <c r="E85" s="84"/>
      <c r="F85" s="84"/>
      <c r="G85" s="84"/>
      <c r="H85" s="84"/>
      <c r="I85" s="123"/>
      <c r="J85" s="124" t="s">
        <v>84</v>
      </c>
      <c r="K85" s="327">
        <f>SUM(L64,L51,L46,L41,L30,L10)</f>
        <v>0</v>
      </c>
      <c r="L85" s="328"/>
    </row>
  </sheetData>
  <sheetProtection algorithmName="SHA-512" hashValue="zFB1VxJP8eFcmSEUyJOfmdxiJZHfMzSI8oUVoe/jiWqAVg1hyFP4/29pf4VFXrWlVbsOPG1nq8oIMegGPehdpQ==" saltValue="Lz8DJCyw6CBz+9/1LJqufQ==" spinCount="100000" sheet="1"/>
  <protectedRanges>
    <protectedRange algorithmName="SHA-512" hashValue="5ksqXPikwbRcg4S+7OTELZuDEKIrarFM/DVDZmcgbwhbVu8JegfzvSQNjgTTmOEk9Nxncx+d2wfgxF93Z/Gr7A==" saltValue="QdT/BPzyX44RSsB7F7wS1g==" spinCount="100000" sqref="A1:G1 I1:L1" name="Bereich1_2_1"/>
  </protectedRanges>
  <autoFilter ref="K9:K85" xr:uid="{00000000-0009-0000-0000-000004000000}"/>
  <mergeCells count="84">
    <mergeCell ref="A50:H50"/>
    <mergeCell ref="A51:J51"/>
    <mergeCell ref="A52:H52"/>
    <mergeCell ref="K6:K8"/>
    <mergeCell ref="A29:H29"/>
    <mergeCell ref="A30:J30"/>
    <mergeCell ref="A33:H33"/>
    <mergeCell ref="A11:H11"/>
    <mergeCell ref="A12:H12"/>
    <mergeCell ref="A17:H17"/>
    <mergeCell ref="A19:H19"/>
    <mergeCell ref="A20:H20"/>
    <mergeCell ref="A31:H31"/>
    <mergeCell ref="A32:H32"/>
    <mergeCell ref="A15:H15"/>
    <mergeCell ref="A16:H16"/>
    <mergeCell ref="L6:L8"/>
    <mergeCell ref="A1:H1"/>
    <mergeCell ref="A2:J2"/>
    <mergeCell ref="G3:H3"/>
    <mergeCell ref="J3:L3"/>
    <mergeCell ref="A5:J5"/>
    <mergeCell ref="A6:H8"/>
    <mergeCell ref="A18:H18"/>
    <mergeCell ref="A10:J10"/>
    <mergeCell ref="I6:J8"/>
    <mergeCell ref="A27:H27"/>
    <mergeCell ref="A28:H28"/>
    <mergeCell ref="A21:H21"/>
    <mergeCell ref="A13:H13"/>
    <mergeCell ref="A14:H14"/>
    <mergeCell ref="A23:H23"/>
    <mergeCell ref="A76:H76"/>
    <mergeCell ref="A22:H22"/>
    <mergeCell ref="A24:H24"/>
    <mergeCell ref="A25:H25"/>
    <mergeCell ref="A26:H26"/>
    <mergeCell ref="A42:H42"/>
    <mergeCell ref="A43:H43"/>
    <mergeCell ref="A68:H68"/>
    <mergeCell ref="A69:H69"/>
    <mergeCell ref="A74:H74"/>
    <mergeCell ref="A75:H75"/>
    <mergeCell ref="A64:J64"/>
    <mergeCell ref="A70:H70"/>
    <mergeCell ref="A71:H71"/>
    <mergeCell ref="A72:H72"/>
    <mergeCell ref="A73:H73"/>
    <mergeCell ref="A65:H65"/>
    <mergeCell ref="A66:H66"/>
    <mergeCell ref="A67:H67"/>
    <mergeCell ref="A53:H53"/>
    <mergeCell ref="A55:H55"/>
    <mergeCell ref="A56:H56"/>
    <mergeCell ref="A58:H58"/>
    <mergeCell ref="A59:H59"/>
    <mergeCell ref="A60:H60"/>
    <mergeCell ref="A61:H61"/>
    <mergeCell ref="A62:H62"/>
    <mergeCell ref="A63:H63"/>
    <mergeCell ref="A57:H57"/>
    <mergeCell ref="A54:H54"/>
    <mergeCell ref="A79:H79"/>
    <mergeCell ref="A80:H80"/>
    <mergeCell ref="K85:L85"/>
    <mergeCell ref="A83:J83"/>
    <mergeCell ref="A77:H77"/>
    <mergeCell ref="A78:H78"/>
    <mergeCell ref="A81:H81"/>
    <mergeCell ref="A82:H82"/>
    <mergeCell ref="A34:H34"/>
    <mergeCell ref="A35:H35"/>
    <mergeCell ref="A36:H36"/>
    <mergeCell ref="A44:H44"/>
    <mergeCell ref="A46:J46"/>
    <mergeCell ref="A45:H45"/>
    <mergeCell ref="A47:H47"/>
    <mergeCell ref="A48:H48"/>
    <mergeCell ref="A49:H49"/>
    <mergeCell ref="A37:H37"/>
    <mergeCell ref="A38:H38"/>
    <mergeCell ref="A39:H39"/>
    <mergeCell ref="A40:H40"/>
    <mergeCell ref="A41:J41"/>
  </mergeCells>
  <dataValidations count="2">
    <dataValidation type="whole" operator="greaterThanOrEqual" allowBlank="1" showInputMessage="1" showErrorMessage="1" error="Bitte geben Sie eine ganze Zahl ein!" sqref="K42:K45 K11:K29 K47:K50 K31:K40 K65:K74 K76:K82" xr:uid="{00000000-0002-0000-0400-000000000000}">
      <formula1>1</formula1>
    </dataValidation>
    <dataValidation type="whole" operator="greaterThanOrEqual" allowBlank="1" showInputMessage="1" showErrorMessage="1" error="Minimum order 4 " sqref="K75" xr:uid="{1152D420-5B2D-4894-A000-B1A5A75AC238}">
      <formula1>4</formula1>
    </dataValidation>
  </dataValidations>
  <printOptions horizontalCentered="1"/>
  <pageMargins left="0.98425196850393704" right="0.98425196850393704" top="1.3779527559055118" bottom="0.98425196850393704" header="0.19685039370078741" footer="0.51181102362204722"/>
  <pageSetup paperSize="9" fitToWidth="0" fitToHeight="0" orientation="landscape" r:id="rId1"/>
  <headerFooter>
    <oddHeader>&amp;R
&amp;G</oddHeader>
    <oddFooter>&amp;C&amp;"Arial Narrow,Standard"&amp;10&amp;A - Seite &amp;P von &amp;N&amp;R&amp;"Arial Narrow,Standard"&amp;10&amp;D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5" tint="0.59999389629810485"/>
    <pageSetUpPr fitToPage="1"/>
  </sheetPr>
  <dimension ref="A1:P25"/>
  <sheetViews>
    <sheetView view="pageLayout" topLeftCell="A7" zoomScale="120" zoomScaleNormal="100" zoomScalePageLayoutView="120" workbookViewId="0">
      <selection activeCell="G17" sqref="G17"/>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4" width="18.28515625" style="35" customWidth="1"/>
    <col min="5" max="5" width="9" style="71" customWidth="1"/>
    <col min="6" max="6" width="8.7109375" style="72" customWidth="1"/>
    <col min="7" max="7" width="6.7109375" style="72" customWidth="1"/>
    <col min="8" max="8" width="6.5703125" style="73" customWidth="1"/>
    <col min="9" max="14" width="6.140625" style="35" customWidth="1"/>
    <col min="15" max="15" width="6.7109375" style="32" customWidth="1"/>
    <col min="16" max="16" width="10.28515625" style="35" bestFit="1" customWidth="1"/>
    <col min="17" max="16384" width="11.42578125" style="35"/>
  </cols>
  <sheetData>
    <row r="1" spans="1:16" ht="18.75" customHeight="1" x14ac:dyDescent="0.25">
      <c r="A1" s="324" t="s">
        <v>121</v>
      </c>
      <c r="B1" s="325"/>
      <c r="C1" s="325"/>
      <c r="D1" s="325"/>
      <c r="E1" s="325"/>
      <c r="F1" s="325"/>
      <c r="G1" s="129"/>
      <c r="H1" s="26"/>
      <c r="I1" s="28"/>
      <c r="J1" s="28"/>
      <c r="K1" s="28"/>
      <c r="L1" s="28"/>
      <c r="M1" s="28"/>
      <c r="N1" s="28"/>
      <c r="O1" s="29"/>
      <c r="P1" s="30"/>
    </row>
    <row r="2" spans="1:16" ht="6.75" customHeight="1" x14ac:dyDescent="0.25">
      <c r="A2" s="332"/>
      <c r="B2" s="333"/>
      <c r="C2" s="333"/>
      <c r="D2" s="333"/>
      <c r="E2" s="333"/>
      <c r="F2" s="333"/>
      <c r="G2" s="31"/>
      <c r="H2" s="31"/>
      <c r="I2" s="31"/>
      <c r="J2" s="31"/>
      <c r="K2" s="31"/>
      <c r="L2" s="31"/>
      <c r="M2" s="31"/>
      <c r="N2" s="31"/>
      <c r="P2" s="33"/>
    </row>
    <row r="3" spans="1:16" x14ac:dyDescent="0.25">
      <c r="A3" s="311" t="s">
        <v>64</v>
      </c>
      <c r="B3" s="312"/>
      <c r="C3" s="312"/>
      <c r="D3" s="312"/>
      <c r="E3" s="34"/>
      <c r="F3" s="75" t="s">
        <v>54</v>
      </c>
      <c r="G3" s="383" t="s">
        <v>64</v>
      </c>
      <c r="H3" s="383"/>
      <c r="I3" s="383"/>
      <c r="J3" s="383"/>
      <c r="K3" s="383"/>
      <c r="L3" s="134" t="s">
        <v>64</v>
      </c>
      <c r="M3" s="383" t="s">
        <v>64</v>
      </c>
      <c r="N3" s="383"/>
      <c r="O3" s="383"/>
      <c r="P3" s="384"/>
    </row>
    <row r="4" spans="1:16" ht="15" customHeight="1" x14ac:dyDescent="0.25">
      <c r="A4" s="160" t="str">
        <f>IF('Basic information'!C4&lt;&gt;0,'Basic information'!C4,"no date")</f>
        <v>no date</v>
      </c>
      <c r="B4" s="70" t="s">
        <v>47</v>
      </c>
      <c r="C4" s="161" t="str">
        <f>IF('Basic information'!C5&lt;&gt;0,'Basic information'!C5,"no date")</f>
        <v>no date</v>
      </c>
      <c r="D4" s="37"/>
      <c r="E4" s="39"/>
      <c r="F4" s="38"/>
      <c r="G4" s="38"/>
      <c r="H4" s="39"/>
      <c r="I4" s="40"/>
      <c r="J4" s="296"/>
      <c r="K4" s="296"/>
      <c r="L4" s="41"/>
      <c r="M4" s="41"/>
      <c r="N4" s="42"/>
      <c r="O4" s="43"/>
      <c r="P4" s="44"/>
    </row>
    <row r="5" spans="1:16" ht="6.75" customHeight="1" x14ac:dyDescent="0.25">
      <c r="A5" s="373" t="s">
        <v>48</v>
      </c>
      <c r="B5" s="301"/>
      <c r="C5" s="301"/>
      <c r="D5" s="301"/>
      <c r="E5" s="386" t="s">
        <v>122</v>
      </c>
      <c r="F5" s="313"/>
      <c r="G5" s="309" t="s">
        <v>151</v>
      </c>
      <c r="H5" s="309" t="s">
        <v>123</v>
      </c>
      <c r="I5" s="309" t="s">
        <v>124</v>
      </c>
      <c r="J5" s="309" t="s">
        <v>125</v>
      </c>
      <c r="K5" s="309" t="s">
        <v>126</v>
      </c>
      <c r="L5" s="386" t="s">
        <v>127</v>
      </c>
      <c r="M5" s="309" t="s">
        <v>128</v>
      </c>
      <c r="N5" s="458" t="s">
        <v>129</v>
      </c>
      <c r="O5" s="319" t="s">
        <v>130</v>
      </c>
      <c r="P5" s="424" t="s">
        <v>131</v>
      </c>
    </row>
    <row r="6" spans="1:16" ht="16.5" customHeight="1" x14ac:dyDescent="0.25">
      <c r="A6" s="374"/>
      <c r="B6" s="304"/>
      <c r="C6" s="304"/>
      <c r="D6" s="304"/>
      <c r="E6" s="387"/>
      <c r="F6" s="315"/>
      <c r="G6" s="310"/>
      <c r="H6" s="310"/>
      <c r="I6" s="310"/>
      <c r="J6" s="310"/>
      <c r="K6" s="310"/>
      <c r="L6" s="387"/>
      <c r="M6" s="310"/>
      <c r="N6" s="315"/>
      <c r="O6" s="320"/>
      <c r="P6" s="425"/>
    </row>
    <row r="7" spans="1:16" ht="27" customHeight="1" x14ac:dyDescent="0.25">
      <c r="A7" s="429"/>
      <c r="B7" s="430"/>
      <c r="C7" s="430"/>
      <c r="D7" s="430"/>
      <c r="E7" s="451"/>
      <c r="F7" s="432"/>
      <c r="G7" s="82" t="str">
        <f>IF('Basic information'!C4&lt;&gt;0,DATE(YEAR(H7),MONTH(H7),DAY(H7)-1),"no date")</f>
        <v>no date</v>
      </c>
      <c r="H7" s="82" t="str">
        <f>IF('Basic information'!C4&lt;&gt;0,'Basic information'!C4,"no date")</f>
        <v>no date</v>
      </c>
      <c r="I7" s="82" t="str">
        <f>IF(Messedauer&gt;1,DATE(YEAR(H7),MONTH(H7),DAY(H7)+1),"X")</f>
        <v>X</v>
      </c>
      <c r="J7" s="82" t="str">
        <f>IF(Messedauer&gt;2,DATE(YEAR(I7),MONTH(I7),DAY(I7)+1),"X")</f>
        <v>X</v>
      </c>
      <c r="K7" s="82" t="str">
        <f>IF(Messedauer&gt;3,DATE(YEAR(J7),MONTH(J7),DAY(J7)+1),"X")</f>
        <v>X</v>
      </c>
      <c r="L7" s="115" t="str">
        <f>IF(Messedauer&gt;4,DATE(YEAR(K7),MONTH(K7),DAY(K7)+1),"X")</f>
        <v>X</v>
      </c>
      <c r="M7" s="82" t="str">
        <f>IF(Messedauer&gt;5,DATE(YEAR(L7),MONTH(L7),DAY(L7)+1),"X")</f>
        <v>X</v>
      </c>
      <c r="N7" s="114" t="str">
        <f>IF(Messedauer&gt;6,DATE(YEAR(M7),MONTH(M7),DAY(M7)+1),"X")</f>
        <v>X</v>
      </c>
      <c r="O7" s="321"/>
      <c r="P7" s="426"/>
    </row>
    <row r="8" spans="1:16" ht="15" customHeight="1" x14ac:dyDescent="0.25">
      <c r="A8" s="322"/>
      <c r="B8" s="363"/>
      <c r="C8" s="363"/>
      <c r="D8" s="363"/>
      <c r="E8" s="363"/>
      <c r="F8" s="363"/>
      <c r="G8" s="80"/>
      <c r="H8" s="80" t="s">
        <v>58</v>
      </c>
      <c r="I8" s="81" t="s">
        <v>58</v>
      </c>
      <c r="J8" s="81" t="s">
        <v>58</v>
      </c>
      <c r="K8" s="81" t="s">
        <v>58</v>
      </c>
      <c r="L8" s="80" t="s">
        <v>58</v>
      </c>
      <c r="M8" s="117" t="s">
        <v>58</v>
      </c>
      <c r="N8" s="116" t="s">
        <v>58</v>
      </c>
      <c r="O8" s="119" t="s">
        <v>64</v>
      </c>
      <c r="P8" s="159">
        <f>SUM(P12:P23)</f>
        <v>0</v>
      </c>
    </row>
    <row r="9" spans="1:16" ht="7.5" customHeight="1" thickBot="1" x14ac:dyDescent="0.3">
      <c r="A9" s="200"/>
      <c r="B9" s="201"/>
      <c r="C9" s="201"/>
      <c r="D9" s="202"/>
      <c r="E9" s="203"/>
      <c r="F9" s="203"/>
      <c r="G9" s="204"/>
      <c r="H9" s="204"/>
      <c r="I9" s="205"/>
      <c r="J9" s="205"/>
      <c r="K9" s="205"/>
      <c r="L9" s="204"/>
      <c r="M9" s="206"/>
      <c r="N9" s="207"/>
      <c r="O9" s="208"/>
      <c r="P9" s="209"/>
    </row>
    <row r="10" spans="1:16" ht="54.75" customHeight="1" thickBot="1" x14ac:dyDescent="0.3">
      <c r="A10" s="448" t="s">
        <v>313</v>
      </c>
      <c r="B10" s="449"/>
      <c r="C10" s="449"/>
      <c r="D10" s="450"/>
      <c r="E10" s="210"/>
      <c r="F10" s="210"/>
      <c r="G10" s="211"/>
      <c r="H10" s="211"/>
      <c r="I10" s="212"/>
      <c r="J10" s="212"/>
      <c r="K10" s="212"/>
      <c r="L10" s="211"/>
      <c r="M10" s="213"/>
      <c r="N10" s="214"/>
      <c r="O10" s="215"/>
      <c r="P10" s="216"/>
    </row>
    <row r="11" spans="1:16" ht="7.5" customHeight="1" thickBot="1" x14ac:dyDescent="0.3">
      <c r="A11" s="231"/>
      <c r="B11" s="232"/>
      <c r="C11" s="232"/>
      <c r="D11" s="217"/>
      <c r="E11" s="218"/>
      <c r="F11" s="218"/>
      <c r="G11" s="204"/>
      <c r="H11" s="204"/>
      <c r="I11" s="205"/>
      <c r="J11" s="205"/>
      <c r="K11" s="205"/>
      <c r="L11" s="204"/>
      <c r="M11" s="206"/>
      <c r="N11" s="207"/>
      <c r="O11" s="208"/>
      <c r="P11" s="233"/>
    </row>
    <row r="12" spans="1:16" ht="52.5" customHeight="1" x14ac:dyDescent="0.25">
      <c r="A12" s="452" t="s">
        <v>341</v>
      </c>
      <c r="B12" s="453"/>
      <c r="C12" s="453"/>
      <c r="D12" s="454"/>
      <c r="E12" s="261">
        <v>395</v>
      </c>
      <c r="F12" s="262" t="s">
        <v>312</v>
      </c>
      <c r="G12" s="263"/>
      <c r="H12" s="221"/>
      <c r="I12" s="255"/>
      <c r="J12" s="255"/>
      <c r="K12" s="255"/>
      <c r="L12" s="255"/>
      <c r="M12" s="255"/>
      <c r="N12" s="255"/>
      <c r="O12" s="256" t="str">
        <f>IF(SUM(H12:N12)&gt;0,SUM(H12:N12),"")</f>
        <v/>
      </c>
      <c r="P12" s="257" t="str">
        <f t="shared" ref="P12:P23" si="0">IF(O12="","",(O12*E12))</f>
        <v/>
      </c>
    </row>
    <row r="13" spans="1:16" ht="52.5" customHeight="1" x14ac:dyDescent="0.25">
      <c r="A13" s="447" t="s">
        <v>342</v>
      </c>
      <c r="B13" s="271"/>
      <c r="C13" s="271"/>
      <c r="D13" s="272"/>
      <c r="E13" s="68">
        <v>47.9</v>
      </c>
      <c r="F13" s="49" t="s">
        <v>133</v>
      </c>
      <c r="G13" s="227"/>
      <c r="H13" s="258"/>
      <c r="I13" s="258"/>
      <c r="J13" s="258"/>
      <c r="K13" s="258"/>
      <c r="L13" s="258"/>
      <c r="M13" s="258"/>
      <c r="N13" s="258"/>
      <c r="O13" s="259" t="str">
        <f>IF(SUM(H13:N13)&gt;0,SUM(H13:N13),"")</f>
        <v/>
      </c>
      <c r="P13" s="260" t="str">
        <f t="shared" si="0"/>
        <v/>
      </c>
    </row>
    <row r="14" spans="1:16" ht="52.5" customHeight="1" x14ac:dyDescent="0.25">
      <c r="A14" s="447" t="s">
        <v>343</v>
      </c>
      <c r="B14" s="271"/>
      <c r="C14" s="271"/>
      <c r="D14" s="272"/>
      <c r="E14" s="68">
        <v>385</v>
      </c>
      <c r="F14" s="49" t="s">
        <v>312</v>
      </c>
      <c r="G14" s="227"/>
      <c r="H14" s="50"/>
      <c r="I14" s="50"/>
      <c r="J14" s="50"/>
      <c r="K14" s="50"/>
      <c r="L14" s="50"/>
      <c r="M14" s="50"/>
      <c r="N14" s="50"/>
      <c r="O14" s="51" t="str">
        <f>IF(SUM(H14:N14)&gt;0,SUM(H14:N14),"")</f>
        <v/>
      </c>
      <c r="P14" s="222" t="str">
        <f t="shared" ref="P14" si="1">IF(O14="","",(O14*E14))</f>
        <v/>
      </c>
    </row>
    <row r="15" spans="1:16" x14ac:dyDescent="0.25">
      <c r="A15" s="447" t="s">
        <v>314</v>
      </c>
      <c r="B15" s="271"/>
      <c r="C15" s="271"/>
      <c r="D15" s="272"/>
      <c r="E15" s="68">
        <v>47.9</v>
      </c>
      <c r="F15" s="49" t="s">
        <v>133</v>
      </c>
      <c r="G15" s="227"/>
      <c r="H15" s="50"/>
      <c r="I15" s="50"/>
      <c r="J15" s="50"/>
      <c r="K15" s="50"/>
      <c r="L15" s="50"/>
      <c r="M15" s="50"/>
      <c r="N15" s="50"/>
      <c r="O15" s="51" t="str">
        <f>IF(SUM(H15:N15)&gt;0,SUM(H15:N15),"")</f>
        <v/>
      </c>
      <c r="P15" s="222" t="str">
        <f t="shared" si="0"/>
        <v/>
      </c>
    </row>
    <row r="16" spans="1:16" x14ac:dyDescent="0.25">
      <c r="A16" s="455" t="s">
        <v>315</v>
      </c>
      <c r="B16" s="274"/>
      <c r="C16" s="274"/>
      <c r="D16" s="275"/>
      <c r="E16" s="68">
        <v>47.9</v>
      </c>
      <c r="F16" s="49" t="s">
        <v>133</v>
      </c>
      <c r="G16" s="227"/>
      <c r="H16" s="50"/>
      <c r="I16" s="50"/>
      <c r="J16" s="50"/>
      <c r="K16" s="50"/>
      <c r="L16" s="50"/>
      <c r="M16" s="50"/>
      <c r="N16" s="50"/>
      <c r="O16" s="51" t="str">
        <f>IF(SUM(H16:N16)&gt;0,SUM(H16:N16),"")</f>
        <v/>
      </c>
      <c r="P16" s="222" t="str">
        <f t="shared" si="0"/>
        <v/>
      </c>
    </row>
    <row r="17" spans="1:16" x14ac:dyDescent="0.25">
      <c r="A17" s="447" t="s">
        <v>317</v>
      </c>
      <c r="B17" s="271"/>
      <c r="C17" s="271"/>
      <c r="D17" s="272"/>
      <c r="E17" s="65">
        <v>47.9</v>
      </c>
      <c r="F17" s="49" t="s">
        <v>133</v>
      </c>
      <c r="G17" s="50"/>
      <c r="H17" s="228"/>
      <c r="I17" s="228"/>
      <c r="J17" s="228"/>
      <c r="K17" s="228"/>
      <c r="L17" s="228"/>
      <c r="M17" s="228"/>
      <c r="N17" s="228"/>
      <c r="O17" s="51" t="str">
        <f>IF(G17="","",G17)</f>
        <v/>
      </c>
      <c r="P17" s="222" t="str">
        <f t="shared" si="0"/>
        <v/>
      </c>
    </row>
    <row r="18" spans="1:16" x14ac:dyDescent="0.25">
      <c r="A18" s="447" t="s">
        <v>318</v>
      </c>
      <c r="B18" s="271"/>
      <c r="C18" s="271"/>
      <c r="D18" s="272"/>
      <c r="E18" s="65">
        <v>47.5</v>
      </c>
      <c r="F18" s="49" t="s">
        <v>133</v>
      </c>
      <c r="G18" s="50"/>
      <c r="H18" s="228"/>
      <c r="I18" s="228"/>
      <c r="J18" s="228"/>
      <c r="K18" s="228"/>
      <c r="L18" s="228"/>
      <c r="M18" s="228"/>
      <c r="N18" s="228"/>
      <c r="O18" s="51" t="str">
        <f>IF(G18="","",G18)</f>
        <v/>
      </c>
      <c r="P18" s="222" t="str">
        <f t="shared" si="0"/>
        <v/>
      </c>
    </row>
    <row r="19" spans="1:16" x14ac:dyDescent="0.25">
      <c r="A19" s="447" t="s">
        <v>316</v>
      </c>
      <c r="B19" s="271"/>
      <c r="C19" s="271"/>
      <c r="D19" s="272"/>
      <c r="E19" s="65">
        <v>30</v>
      </c>
      <c r="F19" s="49" t="s">
        <v>132</v>
      </c>
      <c r="G19" s="50"/>
      <c r="H19" s="228"/>
      <c r="I19" s="228"/>
      <c r="J19" s="228"/>
      <c r="K19" s="228"/>
      <c r="L19" s="228"/>
      <c r="M19" s="228"/>
      <c r="N19" s="228"/>
      <c r="O19" s="51" t="str">
        <f>IF(G19="","",G19)</f>
        <v/>
      </c>
      <c r="P19" s="222" t="str">
        <f t="shared" si="0"/>
        <v/>
      </c>
    </row>
    <row r="20" spans="1:16" x14ac:dyDescent="0.25">
      <c r="A20" s="455" t="s">
        <v>179</v>
      </c>
      <c r="B20" s="274"/>
      <c r="C20" s="274"/>
      <c r="D20" s="274"/>
      <c r="E20" s="65" t="s">
        <v>178</v>
      </c>
      <c r="F20" s="49" t="s">
        <v>132</v>
      </c>
      <c r="G20" s="229"/>
      <c r="H20" s="228"/>
      <c r="I20" s="228"/>
      <c r="J20" s="228"/>
      <c r="K20" s="228"/>
      <c r="L20" s="228"/>
      <c r="M20" s="228"/>
      <c r="N20" s="228"/>
      <c r="O20" s="51" t="str">
        <f>IF(SUM(H20:N20)&gt;0,SUM(H20:N20),"")</f>
        <v/>
      </c>
      <c r="P20" s="222" t="str">
        <f t="shared" si="0"/>
        <v/>
      </c>
    </row>
    <row r="21" spans="1:16" x14ac:dyDescent="0.25">
      <c r="A21" s="455" t="s">
        <v>276</v>
      </c>
      <c r="B21" s="274"/>
      <c r="C21" s="274"/>
      <c r="D21" s="275"/>
      <c r="E21" s="65">
        <v>15</v>
      </c>
      <c r="F21" s="49" t="s">
        <v>132</v>
      </c>
      <c r="G21" s="229"/>
      <c r="H21" s="50" t="str">
        <f>IF(SUM(H12:H14)&gt;0,SUM(H12:H14),"")</f>
        <v/>
      </c>
      <c r="I21" s="50" t="str">
        <f>IF(SUM(I12:I14)&gt;0,SUM(I12:I14),"")</f>
        <v/>
      </c>
      <c r="J21" s="50" t="str">
        <f t="shared" ref="J21:M21" si="2">IF(SUM(J12:J14)&gt;0,SUM(J12:J14),"")</f>
        <v/>
      </c>
      <c r="K21" s="50" t="str">
        <f t="shared" si="2"/>
        <v/>
      </c>
      <c r="L21" s="50" t="str">
        <f t="shared" si="2"/>
        <v/>
      </c>
      <c r="M21" s="50" t="str">
        <f t="shared" si="2"/>
        <v/>
      </c>
      <c r="N21" s="50" t="str">
        <f t="shared" ref="N21" si="3">IF(SUM(N12:N14)&gt;0,SUM(N12:N14),"")</f>
        <v/>
      </c>
      <c r="O21" s="51" t="str">
        <f>IF(SUM(H21:N21)&gt;0,SUM(H21:N21),"")</f>
        <v/>
      </c>
      <c r="P21" s="222" t="str">
        <f t="shared" si="0"/>
        <v/>
      </c>
    </row>
    <row r="22" spans="1:16" ht="15" customHeight="1" x14ac:dyDescent="0.25">
      <c r="A22" s="455" t="s">
        <v>180</v>
      </c>
      <c r="B22" s="274"/>
      <c r="C22" s="274"/>
      <c r="D22" s="275"/>
      <c r="E22" s="65" t="s">
        <v>178</v>
      </c>
      <c r="F22" s="49" t="s">
        <v>132</v>
      </c>
      <c r="G22" s="229"/>
      <c r="H22" s="229"/>
      <c r="I22" s="229"/>
      <c r="J22" s="229"/>
      <c r="K22" s="229"/>
      <c r="L22" s="229"/>
      <c r="M22" s="229"/>
      <c r="N22" s="229"/>
      <c r="O22" s="51" t="str">
        <f>IF(SUM(H22:N22)&gt;0,SUM(H22:N22),"")</f>
        <v/>
      </c>
      <c r="P22" s="222" t="str">
        <f t="shared" si="0"/>
        <v/>
      </c>
    </row>
    <row r="23" spans="1:16" ht="15.75" thickBot="1" x14ac:dyDescent="0.3">
      <c r="A23" s="456" t="s">
        <v>319</v>
      </c>
      <c r="B23" s="457"/>
      <c r="C23" s="457"/>
      <c r="D23" s="457"/>
      <c r="E23" s="225">
        <v>30</v>
      </c>
      <c r="F23" s="226" t="s">
        <v>132</v>
      </c>
      <c r="G23" s="230"/>
      <c r="H23" s="223" t="str">
        <f>IF(SUM(H12:H14)&gt;0,SUM(H12:H14),"")</f>
        <v/>
      </c>
      <c r="I23" s="223" t="str">
        <f t="shared" ref="I23:N23" si="4">IF(SUM(I12:I14)&gt;0,SUM(I12:I14),"")</f>
        <v/>
      </c>
      <c r="J23" s="223" t="str">
        <f t="shared" si="4"/>
        <v/>
      </c>
      <c r="K23" s="223" t="str">
        <f t="shared" si="4"/>
        <v/>
      </c>
      <c r="L23" s="223" t="str">
        <f t="shared" si="4"/>
        <v/>
      </c>
      <c r="M23" s="223" t="str">
        <f t="shared" si="4"/>
        <v/>
      </c>
      <c r="N23" s="223" t="str">
        <f t="shared" si="4"/>
        <v/>
      </c>
      <c r="O23" s="223" t="str">
        <f>IF(SUM(H23:N23)&gt;0,SUM(H23:N23),"")</f>
        <v/>
      </c>
      <c r="P23" s="224" t="str">
        <f t="shared" si="0"/>
        <v/>
      </c>
    </row>
    <row r="24" spans="1:16" ht="7.5" customHeight="1" x14ac:dyDescent="0.25">
      <c r="A24" s="186"/>
      <c r="B24" s="219"/>
      <c r="C24" s="219"/>
      <c r="D24" s="219"/>
      <c r="E24" s="39"/>
      <c r="F24" s="38"/>
      <c r="G24" s="220"/>
      <c r="H24" s="130"/>
      <c r="I24" s="130"/>
      <c r="J24" s="130"/>
      <c r="K24" s="130"/>
      <c r="L24" s="130"/>
      <c r="M24" s="130"/>
      <c r="N24" s="130"/>
      <c r="O24" s="130"/>
      <c r="P24" s="190"/>
    </row>
    <row r="25" spans="1:16" s="74" customFormat="1" ht="29.25" customHeight="1" x14ac:dyDescent="0.25">
      <c r="A25" s="83" t="s">
        <v>134</v>
      </c>
      <c r="B25" s="84"/>
      <c r="C25" s="84"/>
      <c r="D25" s="84"/>
      <c r="E25" s="84"/>
      <c r="F25" s="84"/>
      <c r="G25" s="84"/>
      <c r="H25" s="84"/>
      <c r="I25" s="84"/>
      <c r="J25" s="84"/>
      <c r="K25" s="84"/>
      <c r="L25" s="84"/>
      <c r="M25" s="326" t="s">
        <v>181</v>
      </c>
      <c r="N25" s="326"/>
      <c r="O25" s="367">
        <f>SUM(P12:P23)</f>
        <v>0</v>
      </c>
      <c r="P25" s="368"/>
    </row>
  </sheetData>
  <sheetProtection algorithmName="SHA-512" hashValue="UIZAs95Y/L6WvEEMBmDBLqc/c8dlLUAKTQiRjaeJBG7b6Bkw5XY/dIzzYa7ntkwxDnvjBEQRVXVPj8YlLvfQyg==" saltValue="/Ku9LYtnacZFlDGhzjIKtA==" spinCount="100000" sheet="1"/>
  <protectedRanges>
    <protectedRange algorithmName="SHA-512" hashValue="5ksqXPikwbRcg4S+7OTELZuDEKIrarFM/DVDZmcgbwhbVu8JegfzvSQNjgTTmOEk9Nxncx+d2wfgxF93Z/Gr7A==" saltValue="QdT/BPzyX44RSsB7F7wS1g==" spinCount="100000" sqref="E1:P1 A1:C1" name="Bereich1_1"/>
  </protectedRanges>
  <autoFilter ref="O8:O22" xr:uid="{00000000-0009-0000-0000-000005000000}"/>
  <mergeCells count="34">
    <mergeCell ref="A23:D23"/>
    <mergeCell ref="A19:D19"/>
    <mergeCell ref="M25:N25"/>
    <mergeCell ref="O25:P25"/>
    <mergeCell ref="G3:K3"/>
    <mergeCell ref="M3:P3"/>
    <mergeCell ref="O5:O7"/>
    <mergeCell ref="P5:P7"/>
    <mergeCell ref="J4:K4"/>
    <mergeCell ref="L5:L6"/>
    <mergeCell ref="M5:M6"/>
    <mergeCell ref="N5:N6"/>
    <mergeCell ref="K5:K6"/>
    <mergeCell ref="A20:D20"/>
    <mergeCell ref="A21:D21"/>
    <mergeCell ref="A22:D22"/>
    <mergeCell ref="I5:I6"/>
    <mergeCell ref="J5:J6"/>
    <mergeCell ref="A15:D15"/>
    <mergeCell ref="A16:D16"/>
    <mergeCell ref="A17:D17"/>
    <mergeCell ref="A5:D7"/>
    <mergeCell ref="H5:H6"/>
    <mergeCell ref="G5:G6"/>
    <mergeCell ref="A18:D18"/>
    <mergeCell ref="A10:D10"/>
    <mergeCell ref="A14:D14"/>
    <mergeCell ref="A1:F1"/>
    <mergeCell ref="E5:F7"/>
    <mergeCell ref="A12:D12"/>
    <mergeCell ref="A13:D13"/>
    <mergeCell ref="A8:F8"/>
    <mergeCell ref="A2:F2"/>
    <mergeCell ref="A3:D3"/>
  </mergeCells>
  <dataValidations count="3">
    <dataValidation type="whole" operator="greaterThanOrEqual" allowBlank="1" showInputMessage="1" showErrorMessage="1" errorTitle="Minimum 2 hours" error="Minimum 2 hours " promptTitle="Minimum deployment time 2 hours" prompt="Minimum deployment time 2 hours per person and day" sqref="G17:G18" xr:uid="{610A4048-A62B-487B-B8D8-876AAC8491F7}">
      <formula1>2</formula1>
    </dataValidation>
    <dataValidation operator="greaterThanOrEqual" allowBlank="1" showInputMessage="1" showErrorMessage="1" errorTitle="Minimum 2 hours" error="Minimum 2 hours " sqref="G19" xr:uid="{4912B580-9064-4612-8BCC-B5026B64558C}"/>
    <dataValidation type="whole" allowBlank="1" showInputMessage="1" showErrorMessage="1" promptTitle="Minimum deployment time 9 hours" prompt="Minimum deployment time 9 hours per person and day" sqref="H13:N13" xr:uid="{AF2D88BC-DDDA-4A3A-AF76-A7E9780B2B9A}">
      <formula1>9</formula1>
      <formula2>11</formula2>
    </dataValidation>
  </dataValidations>
  <printOptions horizontalCentered="1"/>
  <pageMargins left="0.62992125984251968" right="0.51181102362204722" top="1.3779527559055118" bottom="0.98425196850393704" header="0.19685039370078741" footer="0.51181102362204722"/>
  <pageSetup paperSize="9" scale="84" fitToWidth="0" orientation="landscape" r:id="rId1"/>
  <headerFooter>
    <oddHeader>&amp;R
&amp;G</oddHeader>
    <oddFooter>&amp;C&amp;"Arial Narrow,Standard"&amp;10&amp;A - Seite &amp;P von &amp;N&amp;R&amp;"Arial Narrow,Standard"&amp;10&amp;D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9" tint="0.59999389629810485"/>
  </sheetPr>
  <dimension ref="A1:D38"/>
  <sheetViews>
    <sheetView view="pageLayout" topLeftCell="A73" zoomScale="110" zoomScaleNormal="100" zoomScalePageLayoutView="110" workbookViewId="0">
      <selection activeCell="A21" sqref="A21:D21"/>
    </sheetView>
  </sheetViews>
  <sheetFormatPr baseColWidth="10" defaultRowHeight="15" x14ac:dyDescent="0.25"/>
  <cols>
    <col min="1" max="1" width="26.5703125" customWidth="1"/>
    <col min="2" max="2" width="23.42578125" customWidth="1"/>
    <col min="3" max="3" width="17" customWidth="1"/>
    <col min="4" max="4" width="12.42578125" customWidth="1"/>
  </cols>
  <sheetData>
    <row r="1" spans="1:4" ht="32.25" customHeight="1" x14ac:dyDescent="0.25">
      <c r="A1" s="481" t="s">
        <v>135</v>
      </c>
      <c r="B1" s="482"/>
      <c r="C1" s="482"/>
      <c r="D1" s="483"/>
    </row>
    <row r="2" spans="1:4" ht="7.5" customHeight="1" x14ac:dyDescent="0.25">
      <c r="A2" s="484"/>
      <c r="B2" s="485"/>
      <c r="C2" s="485"/>
      <c r="D2" s="486"/>
    </row>
    <row r="3" spans="1:4" x14ac:dyDescent="0.25">
      <c r="A3" s="478" t="s">
        <v>136</v>
      </c>
      <c r="B3" s="479"/>
      <c r="C3" s="479"/>
      <c r="D3" s="480"/>
    </row>
    <row r="4" spans="1:4" x14ac:dyDescent="0.25">
      <c r="A4" s="459" t="s">
        <v>137</v>
      </c>
      <c r="B4" s="460"/>
      <c r="C4" s="6"/>
      <c r="D4" s="136">
        <f>'1 Food'!P222</f>
        <v>0</v>
      </c>
    </row>
    <row r="5" spans="1:4" x14ac:dyDescent="0.25">
      <c r="A5" s="487" t="s">
        <v>138</v>
      </c>
      <c r="B5" s="488"/>
      <c r="C5" s="6"/>
      <c r="D5" s="136">
        <f>'2 Beverage'!O108</f>
        <v>0</v>
      </c>
    </row>
    <row r="6" spans="1:4" ht="15" customHeight="1" x14ac:dyDescent="0.25">
      <c r="A6" s="459" t="s">
        <v>139</v>
      </c>
      <c r="B6" s="460"/>
      <c r="C6" s="6"/>
      <c r="D6" s="136">
        <f>SUM('3 Equipment'!L94)</f>
        <v>0</v>
      </c>
    </row>
    <row r="7" spans="1:4" ht="15" customHeight="1" x14ac:dyDescent="0.25">
      <c r="A7" s="459" t="s">
        <v>234</v>
      </c>
      <c r="B7" s="460"/>
      <c r="C7" s="6"/>
      <c r="D7" s="136">
        <f>'4 Consumables'!K85</f>
        <v>0</v>
      </c>
    </row>
    <row r="8" spans="1:4" x14ac:dyDescent="0.25">
      <c r="A8" s="461" t="s">
        <v>140</v>
      </c>
      <c r="B8" s="462"/>
      <c r="C8" s="107"/>
      <c r="D8" s="169">
        <f>SUM('5 Staff'!P8)</f>
        <v>0</v>
      </c>
    </row>
    <row r="9" spans="1:4" ht="7.5" customHeight="1" x14ac:dyDescent="0.25">
      <c r="A9" s="463"/>
      <c r="B9" s="350"/>
      <c r="C9" s="350"/>
      <c r="D9" s="464"/>
    </row>
    <row r="10" spans="1:4" x14ac:dyDescent="0.25">
      <c r="A10" s="472" t="s">
        <v>572</v>
      </c>
      <c r="B10" s="473"/>
      <c r="C10" s="473"/>
      <c r="D10" s="174">
        <f>SUM(D4:D8)</f>
        <v>0</v>
      </c>
    </row>
    <row r="11" spans="1:4" ht="25.5" customHeight="1" x14ac:dyDescent="0.25">
      <c r="A11" s="468" t="s">
        <v>274</v>
      </c>
      <c r="B11" s="469"/>
      <c r="C11" s="469"/>
      <c r="D11" s="175"/>
    </row>
    <row r="12" spans="1:4" ht="25.5" customHeight="1" x14ac:dyDescent="0.25">
      <c r="A12" s="468" t="s">
        <v>267</v>
      </c>
      <c r="B12" s="469"/>
      <c r="C12" s="469"/>
      <c r="D12" s="176"/>
    </row>
    <row r="13" spans="1:4" ht="25.5" customHeight="1" x14ac:dyDescent="0.25">
      <c r="A13" s="468" t="s">
        <v>268</v>
      </c>
      <c r="B13" s="469"/>
      <c r="C13" s="469"/>
      <c r="D13" s="176"/>
    </row>
    <row r="14" spans="1:4" ht="25.5" customHeight="1" x14ac:dyDescent="0.25">
      <c r="A14" s="468" t="s">
        <v>269</v>
      </c>
      <c r="B14" s="469"/>
      <c r="C14" s="469"/>
      <c r="D14" s="176"/>
    </row>
    <row r="15" spans="1:4" hidden="1" x14ac:dyDescent="0.25">
      <c r="A15" s="470" t="s">
        <v>270</v>
      </c>
      <c r="B15" s="471"/>
      <c r="C15" s="471"/>
      <c r="D15" s="176">
        <f>SUM(D10,D11,D12,D13,D14)*0%</f>
        <v>0</v>
      </c>
    </row>
    <row r="16" spans="1:4" ht="15" customHeight="1" x14ac:dyDescent="0.25">
      <c r="A16" s="468" t="s">
        <v>240</v>
      </c>
      <c r="B16" s="469"/>
      <c r="C16" s="469"/>
      <c r="D16" s="177">
        <f>SUM(D10,D11,D12,D13,D14,D15)</f>
        <v>0</v>
      </c>
    </row>
    <row r="17" spans="1:4" x14ac:dyDescent="0.25">
      <c r="A17" s="468" t="s">
        <v>271</v>
      </c>
      <c r="B17" s="469"/>
      <c r="C17" s="469"/>
      <c r="D17" s="178">
        <f>SUM(D16)*19%</f>
        <v>0</v>
      </c>
    </row>
    <row r="18" spans="1:4" ht="17.25" customHeight="1" x14ac:dyDescent="0.25">
      <c r="A18" s="474" t="s">
        <v>573</v>
      </c>
      <c r="B18" s="475"/>
      <c r="C18" s="475"/>
      <c r="D18" s="179">
        <f>SUM(D17,D16)</f>
        <v>0</v>
      </c>
    </row>
    <row r="19" spans="1:4" ht="7.5" customHeight="1" thickBot="1" x14ac:dyDescent="0.3">
      <c r="A19" s="492"/>
      <c r="B19" s="492"/>
      <c r="C19" s="492"/>
      <c r="D19" s="492"/>
    </row>
    <row r="20" spans="1:4" ht="33" hidden="1" customHeight="1" x14ac:dyDescent="0.25">
      <c r="A20" s="465"/>
      <c r="B20" s="466"/>
      <c r="C20" s="466"/>
      <c r="D20" s="467"/>
    </row>
    <row r="21" spans="1:4" ht="80.25" customHeight="1" thickBot="1" x14ac:dyDescent="0.3">
      <c r="A21" s="489" t="s">
        <v>275</v>
      </c>
      <c r="B21" s="490"/>
      <c r="C21" s="490"/>
      <c r="D21" s="491"/>
    </row>
    <row r="22" spans="1:4" ht="7.5" customHeight="1" thickBot="1" x14ac:dyDescent="0.3">
      <c r="A22" s="492"/>
      <c r="B22" s="492"/>
      <c r="C22" s="492"/>
      <c r="D22" s="492"/>
    </row>
    <row r="23" spans="1:4" ht="41.25" customHeight="1" thickBot="1" x14ac:dyDescent="0.3">
      <c r="A23" s="493" t="s">
        <v>272</v>
      </c>
      <c r="B23" s="494"/>
      <c r="C23" s="494"/>
      <c r="D23" s="495"/>
    </row>
    <row r="24" spans="1:4" ht="7.5" customHeight="1" thickBot="1" x14ac:dyDescent="0.3">
      <c r="A24" s="180"/>
      <c r="B24" s="181"/>
      <c r="C24" s="181"/>
      <c r="D24" s="182"/>
    </row>
    <row r="25" spans="1:4" ht="30" customHeight="1" x14ac:dyDescent="0.25">
      <c r="A25" s="496" t="s">
        <v>273</v>
      </c>
      <c r="B25" s="497"/>
      <c r="C25" s="497"/>
      <c r="D25" s="498"/>
    </row>
    <row r="26" spans="1:4" ht="15.75" customHeight="1" thickBot="1" x14ac:dyDescent="0.3">
      <c r="A26" s="499" t="s">
        <v>153</v>
      </c>
      <c r="B26" s="500"/>
      <c r="C26" s="500"/>
      <c r="D26" s="501"/>
    </row>
    <row r="27" spans="1:4" ht="11.25" hidden="1" customHeight="1" x14ac:dyDescent="0.25">
      <c r="A27" s="128"/>
      <c r="B27" s="128"/>
      <c r="C27" s="128"/>
      <c r="D27" s="128"/>
    </row>
    <row r="28" spans="1:4" ht="7.5" customHeight="1" thickBot="1" x14ac:dyDescent="0.3">
      <c r="A28" s="128"/>
      <c r="B28" s="128"/>
      <c r="C28" s="128"/>
      <c r="D28" s="128"/>
    </row>
    <row r="29" spans="1:4" ht="60" customHeight="1" thickBot="1" x14ac:dyDescent="0.3">
      <c r="A29" s="183" t="s">
        <v>141</v>
      </c>
      <c r="B29" s="184" t="s">
        <v>142</v>
      </c>
      <c r="C29" s="476" t="s">
        <v>143</v>
      </c>
      <c r="D29" s="477"/>
    </row>
    <row r="30" spans="1:4" ht="7.5" customHeight="1" x14ac:dyDescent="0.25">
      <c r="A30" s="132"/>
      <c r="B30" s="132"/>
      <c r="C30" s="128"/>
      <c r="D30" s="128"/>
    </row>
    <row r="31" spans="1:4" ht="15" hidden="1" customHeight="1" x14ac:dyDescent="0.25">
      <c r="A31" s="132"/>
      <c r="B31" s="132"/>
      <c r="C31" s="128"/>
      <c r="D31" s="128"/>
    </row>
    <row r="32" spans="1:4" ht="15" hidden="1" customHeight="1" x14ac:dyDescent="0.25">
      <c r="A32" s="132"/>
      <c r="B32" s="132"/>
      <c r="C32" s="128"/>
      <c r="D32" s="128"/>
    </row>
    <row r="33" spans="1:4" x14ac:dyDescent="0.25">
      <c r="A33" s="338" t="s">
        <v>0</v>
      </c>
      <c r="B33" s="338"/>
      <c r="C33" s="338"/>
      <c r="D33" s="338"/>
    </row>
    <row r="34" spans="1:4" x14ac:dyDescent="0.25">
      <c r="A34" s="343" t="s">
        <v>30</v>
      </c>
      <c r="B34" s="343"/>
      <c r="C34" s="343"/>
      <c r="D34" s="343"/>
    </row>
    <row r="35" spans="1:4" x14ac:dyDescent="0.25">
      <c r="A35" s="340" t="s">
        <v>2</v>
      </c>
      <c r="B35" s="340"/>
      <c r="C35" s="340"/>
      <c r="D35" s="340"/>
    </row>
    <row r="36" spans="1:4" x14ac:dyDescent="0.25">
      <c r="A36" s="340" t="s">
        <v>3</v>
      </c>
      <c r="B36" s="340"/>
      <c r="C36" s="340"/>
      <c r="D36" s="340"/>
    </row>
    <row r="37" spans="1:4" x14ac:dyDescent="0.25">
      <c r="A37" s="343" t="s">
        <v>4</v>
      </c>
      <c r="B37" s="343"/>
      <c r="C37" s="343"/>
      <c r="D37" s="343"/>
    </row>
    <row r="38" spans="1:4" ht="16.5" x14ac:dyDescent="0.3">
      <c r="A38" s="8" t="s">
        <v>177</v>
      </c>
      <c r="B38" s="9"/>
      <c r="C38" s="338"/>
      <c r="D38" s="338"/>
    </row>
  </sheetData>
  <sheetProtection algorithmName="SHA-512" hashValue="kFqg/lHSOfR9iGsgaPzRYv9R/k7JW/CBL6F1/K0GaFPjo3svlLf7WjV8rJ+qZOnB/9kT1NY0haebs4lsrTjNkA==" saltValue="M3ERh3XUhK+Gm0MHuc5PHQ==" spinCount="100000" sheet="1" objects="1" scenarios="1"/>
  <mergeCells count="32">
    <mergeCell ref="A16:C16"/>
    <mergeCell ref="A17:C17"/>
    <mergeCell ref="A19:D19"/>
    <mergeCell ref="A34:D34"/>
    <mergeCell ref="A35:D35"/>
    <mergeCell ref="A36:D36"/>
    <mergeCell ref="A21:D21"/>
    <mergeCell ref="A22:D22"/>
    <mergeCell ref="A23:D23"/>
    <mergeCell ref="A25:D25"/>
    <mergeCell ref="A26:D26"/>
    <mergeCell ref="A3:D3"/>
    <mergeCell ref="A1:D1"/>
    <mergeCell ref="A2:D2"/>
    <mergeCell ref="A4:B4"/>
    <mergeCell ref="A5:B5"/>
    <mergeCell ref="A6:B6"/>
    <mergeCell ref="A7:B7"/>
    <mergeCell ref="A8:B8"/>
    <mergeCell ref="A9:D9"/>
    <mergeCell ref="C38:D38"/>
    <mergeCell ref="A20:D20"/>
    <mergeCell ref="A11:C11"/>
    <mergeCell ref="A12:C12"/>
    <mergeCell ref="A13:C13"/>
    <mergeCell ref="A14:C14"/>
    <mergeCell ref="A15:C15"/>
    <mergeCell ref="A37:D37"/>
    <mergeCell ref="A10:C10"/>
    <mergeCell ref="A18:C18"/>
    <mergeCell ref="C29:D29"/>
    <mergeCell ref="A33:D33"/>
  </mergeCells>
  <hyperlinks>
    <hyperlink ref="A26" r:id="rId1" xr:uid="{29398D50-A72E-4AFA-82E8-DD3D42E14B80}"/>
  </hyperlinks>
  <printOptions horizontalCentered="1"/>
  <pageMargins left="0.98425196850393704" right="0.98425196850393704" top="1.3779527559055118" bottom="0.98425196850393704" header="0.19685039370078741" footer="0.51181102362204722"/>
  <pageSetup paperSize="9" orientation="portrait" r:id="rId2"/>
  <headerFooter>
    <oddHeader>&amp;R
&amp;G</oddHeader>
    <oddFooter>&amp;C&amp;"Arial Narrow,Standard"&amp;10&amp;A - Seite &amp;P von &amp;N&amp;R&amp;"Arial Narrow,Standard"&amp;10&amp;D</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3462-326B-47A8-AA59-7C4B7F33A4EA}">
  <sheetPr>
    <tabColor rgb="FF008000"/>
    <pageSetUpPr fitToPage="1"/>
  </sheetPr>
  <dimension ref="A26:G28"/>
  <sheetViews>
    <sheetView workbookViewId="0"/>
  </sheetViews>
  <sheetFormatPr baseColWidth="10" defaultRowHeight="15" x14ac:dyDescent="0.25"/>
  <sheetData>
    <row r="26" spans="1:7" ht="15.75" x14ac:dyDescent="0.25">
      <c r="A26" s="502"/>
      <c r="B26" s="502"/>
      <c r="C26" s="502"/>
      <c r="D26" s="502"/>
      <c r="E26" s="502"/>
      <c r="F26" s="502"/>
      <c r="G26" s="502"/>
    </row>
    <row r="27" spans="1:7" ht="7.5" customHeight="1" x14ac:dyDescent="0.25">
      <c r="A27" s="502"/>
      <c r="B27" s="503"/>
      <c r="C27" s="503"/>
      <c r="D27" s="503"/>
      <c r="E27" s="503"/>
      <c r="F27" s="503"/>
      <c r="G27" s="503"/>
    </row>
    <row r="28" spans="1:7" ht="45.75" customHeight="1" x14ac:dyDescent="0.25">
      <c r="A28" s="504"/>
      <c r="B28" s="505"/>
      <c r="C28" s="505"/>
      <c r="D28" s="505"/>
      <c r="E28" s="505"/>
      <c r="F28" s="505"/>
      <c r="G28" s="505"/>
    </row>
  </sheetData>
  <sheetProtection algorithmName="SHA-512" hashValue="X4Wq4rVI8oGJJZURwzncL/dWDSsuMrG7U4IOyPJrtavONrYr08MD3rqc1Ly5ecRpoQ4XYD8xKvEgUxC5jPc6aw==" saltValue="fFx0zb3w/UIRrC+dRLME4A==" spinCount="100000" sheet="1" objects="1" scenarios="1"/>
  <mergeCells count="3">
    <mergeCell ref="A26:G26"/>
    <mergeCell ref="A27:G27"/>
    <mergeCell ref="A28:G28"/>
  </mergeCells>
  <pageMargins left="0.7" right="0.7" top="0.78740157499999996" bottom="0.78740157499999996"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Basic information</vt:lpstr>
      <vt:lpstr>1 Food</vt:lpstr>
      <vt:lpstr>2 Beverage</vt:lpstr>
      <vt:lpstr>3 Equipment</vt:lpstr>
      <vt:lpstr>4 Consumables</vt:lpstr>
      <vt:lpstr>5 Staff</vt:lpstr>
      <vt:lpstr>Summary</vt:lpstr>
      <vt:lpstr>Allergens</vt:lpstr>
      <vt:lpstr>Tabelle1</vt:lpstr>
      <vt:lpstr>Makro1</vt:lpstr>
      <vt:lpstr>DropDownListen</vt:lpstr>
      <vt:lpstr>'Basic information'!Druckbereich</vt:lpstr>
      <vt:lpstr>Messedauer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 Stürzer Service</dc:creator>
  <cp:lastModifiedBy>Martin Stürzer</cp:lastModifiedBy>
  <cp:lastPrinted>2025-04-04T16:19:11Z</cp:lastPrinted>
  <dcterms:created xsi:type="dcterms:W3CDTF">2016-06-21T14:05:15Z</dcterms:created>
  <dcterms:modified xsi:type="dcterms:W3CDTF">2026-04-15T13:07:52Z</dcterms:modified>
</cp:coreProperties>
</file>