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DieseArbeitsmappe"/>
  <mc:AlternateContent xmlns:mc="http://schemas.openxmlformats.org/markup-compatibility/2006">
    <mc:Choice Requires="x15">
      <x15ac:absPath xmlns:x15ac="http://schemas.microsoft.com/office/spreadsheetml/2010/11/ac" url="I:\BRIEFE\Angebote Leistungsübersichten\Leistungsübersichten Messe\Leistungsübersichten Messe 2026\"/>
    </mc:Choice>
  </mc:AlternateContent>
  <xr:revisionPtr revIDLastSave="0" documentId="13_ncr:1_{573EF1D4-E0A3-4681-961F-6160B521A3E0}" xr6:coauthVersionLast="47" xr6:coauthVersionMax="47" xr10:uidLastSave="{00000000-0000-0000-0000-000000000000}"/>
  <workbookProtection workbookAlgorithmName="SHA-512" workbookHashValue="R/anUuH+NeLYnE1/fZM5Mx5Ge5MOltgH2CRMcngV9pO+hz8ypzGvfwPaMQqg2eE5CjFbEZ4tlIXzFI4swBvwjw==" workbookSaltValue="E9P0ESKxv2wBY6p3djPNDQ==" workbookSpinCount="100000" lockStructure="1"/>
  <bookViews>
    <workbookView xWindow="-120" yWindow="-120" windowWidth="29040" windowHeight="15720" activeTab="1" xr2:uid="{00000000-000D-0000-FFFF-FFFF00000000}"/>
  </bookViews>
  <sheets>
    <sheet name="Stammblatt" sheetId="1" r:id="rId1"/>
    <sheet name="1 Speisen" sheetId="3" r:id="rId2"/>
    <sheet name="2 Getränke" sheetId="8" r:id="rId3"/>
    <sheet name="3 Ausstattung" sheetId="9" r:id="rId4"/>
    <sheet name="4 Verbrauchsmaterial" sheetId="10" r:id="rId5"/>
    <sheet name="5 Personal" sheetId="11" r:id="rId6"/>
    <sheet name="Zusammenfassung" sheetId="6" r:id="rId7"/>
    <sheet name="AGB" sheetId="14" r:id="rId8"/>
    <sheet name="Allergene" sheetId="15" r:id="rId9"/>
    <sheet name="Makro1" sheetId="13" state="hidden" r:id="rId10"/>
    <sheet name="DropDownListen" sheetId="7" state="hidden" r:id="rId11"/>
  </sheets>
  <definedNames>
    <definedName name="_xlnm._FilterDatabase" localSheetId="1" hidden="1">'1 Speisen'!$P$8:$P$223</definedName>
    <definedName name="_xlnm._FilterDatabase" localSheetId="2" hidden="1">'2 Getränke'!$O$9:$O$110</definedName>
    <definedName name="_xlnm._FilterDatabase" localSheetId="3" hidden="1">'3 Ausstattung'!$L$9:$L$93</definedName>
    <definedName name="_xlnm._FilterDatabase" localSheetId="4" hidden="1">'4 Verbrauchsmaterial'!$K$9:$K$86</definedName>
    <definedName name="_xlnm._FilterDatabase" localSheetId="5" hidden="1">'5 Personal'!$O$8:$O$25</definedName>
    <definedName name="_xlnm.Print_Area" localSheetId="0">Stammblatt!$A$1:$G$35</definedName>
    <definedName name="Messedauer">Stammblatt!$C$6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2" i="8" l="1"/>
  <c r="P68" i="3"/>
  <c r="Q68" i="3" s="1"/>
  <c r="P66" i="3"/>
  <c r="Q66" i="3" s="1"/>
  <c r="P65" i="3"/>
  <c r="Q65" i="3" s="1"/>
  <c r="P64" i="3"/>
  <c r="Q64" i="3" s="1"/>
  <c r="P63" i="3"/>
  <c r="P62" i="8"/>
  <c r="P64" i="8"/>
  <c r="P65" i="8"/>
  <c r="P66" i="8"/>
  <c r="P67" i="8"/>
  <c r="P63" i="8"/>
  <c r="M15" i="9"/>
  <c r="G76" i="8"/>
  <c r="O76" i="8" s="1"/>
  <c r="P76" i="8" s="1"/>
  <c r="L54" i="10"/>
  <c r="L56" i="10"/>
  <c r="Q63" i="3" l="1"/>
  <c r="Q62" i="3" s="1"/>
  <c r="P19" i="3"/>
  <c r="Q19" i="3" s="1"/>
  <c r="O105" i="8"/>
  <c r="P105" i="8" s="1"/>
  <c r="M17" i="9"/>
  <c r="M20" i="9"/>
  <c r="M69" i="9"/>
  <c r="M72" i="9"/>
  <c r="M71" i="9"/>
  <c r="M70" i="9"/>
  <c r="M62" i="9"/>
  <c r="O13" i="11"/>
  <c r="P13" i="11" s="1"/>
  <c r="O14" i="11"/>
  <c r="P14" i="11" s="1"/>
  <c r="O79" i="8"/>
  <c r="P79" i="8" s="1"/>
  <c r="O43" i="8"/>
  <c r="P43" i="8" s="1"/>
  <c r="P130" i="3"/>
  <c r="Q130" i="3" s="1"/>
  <c r="M60" i="9"/>
  <c r="O85" i="8"/>
  <c r="P85" i="8" s="1"/>
  <c r="P180" i="3"/>
  <c r="Q180" i="3" s="1"/>
  <c r="O12" i="11"/>
  <c r="J23" i="11"/>
  <c r="K23" i="11"/>
  <c r="L23" i="11"/>
  <c r="M23" i="11"/>
  <c r="N23" i="11"/>
  <c r="H23" i="11"/>
  <c r="J21" i="11"/>
  <c r="K21" i="11"/>
  <c r="L21" i="11"/>
  <c r="M21" i="11"/>
  <c r="N21" i="11"/>
  <c r="H21" i="11"/>
  <c r="P215" i="3" l="1"/>
  <c r="Q215" i="3" s="1"/>
  <c r="P183" i="3"/>
  <c r="Q183" i="3" s="1"/>
  <c r="P182" i="3"/>
  <c r="Q182" i="3" s="1"/>
  <c r="P192" i="3"/>
  <c r="Q192" i="3" s="1"/>
  <c r="P200" i="3"/>
  <c r="Q200" i="3" s="1"/>
  <c r="P198" i="3"/>
  <c r="Q198" i="3" s="1"/>
  <c r="P197" i="3"/>
  <c r="Q197" i="3" s="1"/>
  <c r="P195" i="3"/>
  <c r="Q195" i="3" s="1"/>
  <c r="P208" i="3"/>
  <c r="Q208" i="3" s="1"/>
  <c r="P163" i="3"/>
  <c r="Q163" i="3" s="1"/>
  <c r="P155" i="3"/>
  <c r="Q155" i="3" s="1"/>
  <c r="P116" i="3"/>
  <c r="Q116" i="3" s="1"/>
  <c r="P115" i="3"/>
  <c r="Q115" i="3" s="1"/>
  <c r="P114" i="3"/>
  <c r="Q114" i="3" s="1"/>
  <c r="P135" i="3"/>
  <c r="P137" i="3"/>
  <c r="Q137" i="3" s="1"/>
  <c r="P138" i="3"/>
  <c r="Q138" i="3" s="1"/>
  <c r="P139" i="3"/>
  <c r="Q139" i="3" s="1"/>
  <c r="P140" i="3"/>
  <c r="Q140" i="3" s="1"/>
  <c r="P141" i="3"/>
  <c r="Q141" i="3" s="1"/>
  <c r="P142" i="3"/>
  <c r="Q142" i="3" s="1"/>
  <c r="P136" i="3"/>
  <c r="Q136" i="3" s="1"/>
  <c r="P127" i="3"/>
  <c r="P42" i="3"/>
  <c r="Q42" i="3" s="1"/>
  <c r="P46" i="3"/>
  <c r="Q46" i="3" s="1"/>
  <c r="P18" i="3"/>
  <c r="Q18" i="3" s="1"/>
  <c r="P106" i="3"/>
  <c r="Q106" i="3" s="1"/>
  <c r="P105" i="3"/>
  <c r="Q105" i="3" s="1"/>
  <c r="P104" i="3"/>
  <c r="Q104" i="3" s="1"/>
  <c r="M68" i="9"/>
  <c r="O58" i="8"/>
  <c r="P58" i="8" s="1"/>
  <c r="O27" i="8"/>
  <c r="P27" i="8" s="1"/>
  <c r="O24" i="8"/>
  <c r="P24" i="8" s="1"/>
  <c r="O21" i="8"/>
  <c r="P21" i="8" s="1"/>
  <c r="P193" i="3"/>
  <c r="Q193" i="3" s="1"/>
  <c r="Q135" i="3" l="1"/>
  <c r="P126" i="3"/>
  <c r="O81" i="8"/>
  <c r="O82" i="8"/>
  <c r="P82" i="8" s="1"/>
  <c r="O83" i="8"/>
  <c r="O84" i="8"/>
  <c r="K30" i="10"/>
  <c r="K41" i="10"/>
  <c r="O21" i="11" l="1"/>
  <c r="P21" i="11" s="1"/>
  <c r="M56" i="9"/>
  <c r="M57" i="9"/>
  <c r="O19" i="11"/>
  <c r="P19" i="11" s="1"/>
  <c r="M53" i="9"/>
  <c r="M54" i="9"/>
  <c r="M55" i="9"/>
  <c r="M59" i="9"/>
  <c r="L13" i="10" l="1"/>
  <c r="L14" i="10"/>
  <c r="C6" i="1"/>
  <c r="M58" i="9" l="1"/>
  <c r="O73" i="8"/>
  <c r="P73" i="8" s="1"/>
  <c r="M61" i="9"/>
  <c r="M52" i="9"/>
  <c r="P90" i="3"/>
  <c r="Q90" i="3" s="1"/>
  <c r="P86" i="3"/>
  <c r="Q86" i="3" s="1"/>
  <c r="P88" i="3"/>
  <c r="Q88" i="3" s="1"/>
  <c r="O104" i="8"/>
  <c r="M47" i="9"/>
  <c r="O49" i="8" l="1"/>
  <c r="P49" i="8" s="1"/>
  <c r="M75" i="9"/>
  <c r="O46" i="8"/>
  <c r="P46" i="8" s="1"/>
  <c r="O47" i="8"/>
  <c r="P47" i="8" s="1"/>
  <c r="O48" i="8"/>
  <c r="P48" i="8" s="1"/>
  <c r="O88" i="8"/>
  <c r="O89" i="8"/>
  <c r="O90" i="8"/>
  <c r="P90" i="8" s="1"/>
  <c r="O87" i="8"/>
  <c r="L24" i="10"/>
  <c r="M48" i="9"/>
  <c r="P148" i="3"/>
  <c r="P147" i="3"/>
  <c r="P151" i="3"/>
  <c r="P150" i="3"/>
  <c r="P149" i="3"/>
  <c r="P152" i="3"/>
  <c r="P104" i="8"/>
  <c r="P92" i="8" l="1"/>
  <c r="P89" i="8" l="1"/>
  <c r="P88" i="8"/>
  <c r="O86" i="8"/>
  <c r="O29" i="8"/>
  <c r="P29" i="8" s="1"/>
  <c r="O30" i="8"/>
  <c r="P30" i="8" s="1"/>
  <c r="O31" i="8"/>
  <c r="P31" i="8" s="1"/>
  <c r="O32" i="8"/>
  <c r="P32" i="8" s="1"/>
  <c r="P134" i="3"/>
  <c r="Q134" i="3" s="1"/>
  <c r="Q127" i="3"/>
  <c r="P128" i="3"/>
  <c r="Q128" i="3" s="1"/>
  <c r="P129" i="3"/>
  <c r="Q129" i="3" s="1"/>
  <c r="P131" i="3"/>
  <c r="Q131" i="3" s="1"/>
  <c r="P132" i="3"/>
  <c r="Q132" i="3" s="1"/>
  <c r="P133" i="3"/>
  <c r="Q133" i="3" s="1"/>
  <c r="P187" i="3"/>
  <c r="Q187" i="3" s="1"/>
  <c r="P173" i="3"/>
  <c r="Q173" i="3" s="1"/>
  <c r="P174" i="3"/>
  <c r="Q174" i="3" s="1"/>
  <c r="P166" i="3"/>
  <c r="Q166" i="3" s="1"/>
  <c r="Q150" i="3"/>
  <c r="Q151" i="3"/>
  <c r="Q152" i="3"/>
  <c r="L66" i="10"/>
  <c r="L67" i="10"/>
  <c r="L68" i="10"/>
  <c r="L69" i="10"/>
  <c r="L70" i="10"/>
  <c r="L71" i="10"/>
  <c r="L72" i="10"/>
  <c r="L73" i="10"/>
  <c r="L74" i="10"/>
  <c r="L75" i="10"/>
  <c r="L76" i="10"/>
  <c r="L77" i="10"/>
  <c r="L78" i="10"/>
  <c r="L79" i="10"/>
  <c r="L80" i="10"/>
  <c r="L81" i="10"/>
  <c r="L82" i="10"/>
  <c r="P145" i="3"/>
  <c r="Q145" i="3" s="1"/>
  <c r="P146" i="3"/>
  <c r="Q146" i="3" s="1"/>
  <c r="Q147" i="3"/>
  <c r="Q148" i="3"/>
  <c r="Q149" i="3"/>
  <c r="P153" i="3"/>
  <c r="Q153" i="3" s="1"/>
  <c r="P154" i="3"/>
  <c r="Q154" i="3" s="1"/>
  <c r="P156" i="3"/>
  <c r="Q156" i="3" s="1"/>
  <c r="P159" i="3"/>
  <c r="Q159" i="3" s="1"/>
  <c r="P160" i="3"/>
  <c r="Q160" i="3" s="1"/>
  <c r="P161" i="3"/>
  <c r="Q161" i="3" s="1"/>
  <c r="P162" i="3"/>
  <c r="Q162" i="3" s="1"/>
  <c r="P164" i="3"/>
  <c r="Q164" i="3" s="1"/>
  <c r="P165" i="3"/>
  <c r="Q165" i="3" s="1"/>
  <c r="P167" i="3"/>
  <c r="Q167" i="3" s="1"/>
  <c r="P168" i="3"/>
  <c r="Q168" i="3" s="1"/>
  <c r="P144" i="3"/>
  <c r="P125" i="3"/>
  <c r="Q125" i="3" s="1"/>
  <c r="P70" i="3"/>
  <c r="P71" i="3"/>
  <c r="Q71" i="3" s="1"/>
  <c r="P72" i="3"/>
  <c r="Q72" i="3" s="1"/>
  <c r="P73" i="3"/>
  <c r="Q73" i="3" s="1"/>
  <c r="P74" i="3"/>
  <c r="Q74" i="3" s="1"/>
  <c r="P75" i="3"/>
  <c r="Q75" i="3" s="1"/>
  <c r="P76" i="3"/>
  <c r="Q76" i="3" s="1"/>
  <c r="P77" i="3"/>
  <c r="Q77" i="3" s="1"/>
  <c r="P78" i="3"/>
  <c r="Q78" i="3" s="1"/>
  <c r="P79" i="3"/>
  <c r="Q79" i="3" s="1"/>
  <c r="P80" i="3"/>
  <c r="Q80" i="3" s="1"/>
  <c r="P81" i="3"/>
  <c r="Q81" i="3" s="1"/>
  <c r="P82" i="3"/>
  <c r="Q82" i="3" s="1"/>
  <c r="P83" i="3"/>
  <c r="Q83" i="3" s="1"/>
  <c r="P84" i="3"/>
  <c r="Q84" i="3" s="1"/>
  <c r="P85" i="3"/>
  <c r="Q85" i="3" s="1"/>
  <c r="P87" i="3"/>
  <c r="Q87" i="3" s="1"/>
  <c r="P89" i="3"/>
  <c r="Q89" i="3" s="1"/>
  <c r="P91" i="3"/>
  <c r="Q91" i="3" s="1"/>
  <c r="P92" i="3"/>
  <c r="Q92" i="3" s="1"/>
  <c r="P93" i="3"/>
  <c r="Q93" i="3" s="1"/>
  <c r="P94" i="3"/>
  <c r="Q94" i="3" s="1"/>
  <c r="P95" i="3"/>
  <c r="Q95" i="3" s="1"/>
  <c r="P96" i="3"/>
  <c r="Q96" i="3" s="1"/>
  <c r="P97" i="3"/>
  <c r="Q97" i="3" s="1"/>
  <c r="P98" i="3"/>
  <c r="Q98" i="3" s="1"/>
  <c r="P99" i="3"/>
  <c r="Q99" i="3" s="1"/>
  <c r="P100" i="3"/>
  <c r="Q100" i="3" s="1"/>
  <c r="P101" i="3"/>
  <c r="Q101" i="3" s="1"/>
  <c r="P102" i="3"/>
  <c r="Q102" i="3" s="1"/>
  <c r="P103" i="3"/>
  <c r="Q103" i="3" s="1"/>
  <c r="P107" i="3"/>
  <c r="Q107" i="3" s="1"/>
  <c r="P108" i="3"/>
  <c r="Q108" i="3" s="1"/>
  <c r="P109" i="3"/>
  <c r="Q109" i="3" s="1"/>
  <c r="P110" i="3"/>
  <c r="Q110" i="3" s="1"/>
  <c r="P111" i="3"/>
  <c r="Q111" i="3" s="1"/>
  <c r="P112" i="3"/>
  <c r="Q112" i="3" s="1"/>
  <c r="P113" i="3"/>
  <c r="Q113" i="3" s="1"/>
  <c r="P117" i="3"/>
  <c r="Q117" i="3" s="1"/>
  <c r="P118" i="3"/>
  <c r="Q118" i="3" s="1"/>
  <c r="P119" i="3"/>
  <c r="Q119" i="3" s="1"/>
  <c r="P120" i="3"/>
  <c r="Q120" i="3" s="1"/>
  <c r="P121" i="3"/>
  <c r="Q121" i="3" s="1"/>
  <c r="P122" i="3"/>
  <c r="Q122" i="3" s="1"/>
  <c r="P123" i="3"/>
  <c r="Q123" i="3" s="1"/>
  <c r="P124" i="3"/>
  <c r="Q124" i="3" s="1"/>
  <c r="P41" i="3"/>
  <c r="Q41" i="3" s="1"/>
  <c r="P43" i="3"/>
  <c r="Q43" i="3" s="1"/>
  <c r="P22" i="3"/>
  <c r="Q22" i="3" s="1"/>
  <c r="P23" i="3"/>
  <c r="Q23" i="3" s="1"/>
  <c r="P24" i="3"/>
  <c r="Q24" i="3" s="1"/>
  <c r="P25" i="3"/>
  <c r="Q25" i="3" s="1"/>
  <c r="P26" i="3"/>
  <c r="Q26" i="3" s="1"/>
  <c r="P27" i="3"/>
  <c r="Q27" i="3" s="1"/>
  <c r="P28" i="3"/>
  <c r="Q28" i="3" s="1"/>
  <c r="P29" i="3"/>
  <c r="Q29" i="3" s="1"/>
  <c r="P30" i="3"/>
  <c r="Q30" i="3" s="1"/>
  <c r="P45" i="3"/>
  <c r="Q45" i="3" s="1"/>
  <c r="P47" i="3"/>
  <c r="Q47" i="3" s="1"/>
  <c r="P49" i="3"/>
  <c r="Q49" i="3" s="1"/>
  <c r="P50" i="3"/>
  <c r="Q50" i="3" s="1"/>
  <c r="P51" i="3"/>
  <c r="Q51" i="3" s="1"/>
  <c r="P52" i="3"/>
  <c r="Q52" i="3" s="1"/>
  <c r="P53" i="3"/>
  <c r="Q53" i="3" s="1"/>
  <c r="P54" i="3"/>
  <c r="Q54" i="3" s="1"/>
  <c r="P55" i="3"/>
  <c r="Q55" i="3" s="1"/>
  <c r="P56" i="3"/>
  <c r="Q56" i="3" s="1"/>
  <c r="P57" i="3"/>
  <c r="Q57" i="3" s="1"/>
  <c r="P58" i="3"/>
  <c r="Q58" i="3" s="1"/>
  <c r="P59" i="3"/>
  <c r="Q59" i="3" s="1"/>
  <c r="P60" i="3"/>
  <c r="Q60" i="3" s="1"/>
  <c r="P61" i="3"/>
  <c r="Q61" i="3" s="1"/>
  <c r="P69" i="3"/>
  <c r="Q69" i="3" s="1"/>
  <c r="Q67" i="3" s="1"/>
  <c r="P158" i="3"/>
  <c r="P170" i="3"/>
  <c r="Q170" i="3" s="1"/>
  <c r="P171" i="3"/>
  <c r="Q171" i="3" s="1"/>
  <c r="P172" i="3"/>
  <c r="Q172" i="3" s="1"/>
  <c r="P175" i="3"/>
  <c r="Q175" i="3" s="1"/>
  <c r="P176" i="3"/>
  <c r="Q176" i="3" s="1"/>
  <c r="P177" i="3"/>
  <c r="Q177" i="3" s="1"/>
  <c r="P178" i="3"/>
  <c r="Q178" i="3" s="1"/>
  <c r="P179" i="3"/>
  <c r="Q179" i="3" s="1"/>
  <c r="P181" i="3"/>
  <c r="Q181" i="3" s="1"/>
  <c r="P184" i="3"/>
  <c r="Q184" i="3" s="1"/>
  <c r="P185" i="3"/>
  <c r="Q185" i="3" s="1"/>
  <c r="P186" i="3"/>
  <c r="Q186" i="3" s="1"/>
  <c r="P188" i="3"/>
  <c r="Q188" i="3" s="1"/>
  <c r="P189" i="3"/>
  <c r="Q189" i="3" s="1"/>
  <c r="P190" i="3"/>
  <c r="Q190" i="3" s="1"/>
  <c r="P191" i="3"/>
  <c r="Q191" i="3" s="1"/>
  <c r="P194" i="3"/>
  <c r="Q194" i="3" s="1"/>
  <c r="P196" i="3"/>
  <c r="Q196" i="3" s="1"/>
  <c r="P199" i="3"/>
  <c r="Q199" i="3" s="1"/>
  <c r="P201" i="3"/>
  <c r="Q201" i="3" s="1"/>
  <c r="P203" i="3"/>
  <c r="Q203" i="3" s="1"/>
  <c r="P204" i="3"/>
  <c r="Q204" i="3" s="1"/>
  <c r="P205" i="3"/>
  <c r="Q205" i="3" s="1"/>
  <c r="P206" i="3"/>
  <c r="Q206" i="3" s="1"/>
  <c r="P207" i="3"/>
  <c r="Q207" i="3" s="1"/>
  <c r="P209" i="3"/>
  <c r="Q209" i="3" s="1"/>
  <c r="P211" i="3"/>
  <c r="Q211" i="3" s="1"/>
  <c r="P212" i="3"/>
  <c r="P213" i="3"/>
  <c r="Q213" i="3" s="1"/>
  <c r="P214" i="3"/>
  <c r="Q214" i="3" s="1"/>
  <c r="P216" i="3"/>
  <c r="Q216" i="3" s="1"/>
  <c r="P217" i="3"/>
  <c r="Q217" i="3" s="1"/>
  <c r="P218" i="3"/>
  <c r="P219" i="3"/>
  <c r="Q219" i="3" s="1"/>
  <c r="P33" i="3"/>
  <c r="P34" i="3"/>
  <c r="Q34" i="3" s="1"/>
  <c r="P35" i="3"/>
  <c r="Q35" i="3" s="1"/>
  <c r="P36" i="3"/>
  <c r="Q36" i="3" s="1"/>
  <c r="P37" i="3"/>
  <c r="Q37" i="3" s="1"/>
  <c r="P38" i="3"/>
  <c r="Q38" i="3" s="1"/>
  <c r="P39" i="3"/>
  <c r="Q39" i="3" s="1"/>
  <c r="P11" i="3"/>
  <c r="Q11" i="3" s="1"/>
  <c r="P12" i="3"/>
  <c r="Q12" i="3" s="1"/>
  <c r="P13" i="3"/>
  <c r="Q13" i="3" s="1"/>
  <c r="P14" i="3"/>
  <c r="Q14" i="3" s="1"/>
  <c r="P15" i="3"/>
  <c r="Q15" i="3" s="1"/>
  <c r="P16" i="3"/>
  <c r="Q16" i="3" s="1"/>
  <c r="P17" i="3"/>
  <c r="Q17" i="3" s="1"/>
  <c r="P20" i="3"/>
  <c r="Q20" i="3" s="1"/>
  <c r="L48" i="10"/>
  <c r="L49" i="10"/>
  <c r="L50" i="10"/>
  <c r="L43" i="10"/>
  <c r="L44" i="10"/>
  <c r="L45" i="10"/>
  <c r="O42" i="8"/>
  <c r="P42" i="8" s="1"/>
  <c r="O44" i="8"/>
  <c r="P44" i="8" s="1"/>
  <c r="O45" i="8"/>
  <c r="P45" i="8" s="1"/>
  <c r="O26" i="8"/>
  <c r="P26" i="8" s="1"/>
  <c r="O28" i="8"/>
  <c r="P28" i="8" s="1"/>
  <c r="P32" i="3"/>
  <c r="Q32" i="3" s="1"/>
  <c r="P10" i="3"/>
  <c r="Q10" i="3" s="1"/>
  <c r="L32" i="10"/>
  <c r="L31" i="10"/>
  <c r="M73" i="9"/>
  <c r="G74" i="8"/>
  <c r="O74" i="8" s="1"/>
  <c r="P74" i="8" s="1"/>
  <c r="G75" i="8"/>
  <c r="O75" i="8" s="1"/>
  <c r="P75" i="8" s="1"/>
  <c r="O77" i="8"/>
  <c r="P77" i="8" s="1"/>
  <c r="O72" i="8"/>
  <c r="P72" i="8" s="1"/>
  <c r="O71" i="8"/>
  <c r="P71" i="8" s="1"/>
  <c r="O69" i="8"/>
  <c r="P69" i="8" s="1"/>
  <c r="O70" i="8"/>
  <c r="P70" i="8" s="1"/>
  <c r="O93" i="8"/>
  <c r="O92" i="8"/>
  <c r="M46" i="9"/>
  <c r="L65" i="9"/>
  <c r="M65" i="9" s="1"/>
  <c r="O35" i="8"/>
  <c r="P35" i="8" s="1"/>
  <c r="O36" i="8"/>
  <c r="P36" i="8" s="1"/>
  <c r="O37" i="8"/>
  <c r="P37" i="8" s="1"/>
  <c r="K51" i="10"/>
  <c r="K46" i="10"/>
  <c r="K10" i="10"/>
  <c r="G22" i="11"/>
  <c r="O22" i="11" s="1"/>
  <c r="O17" i="11"/>
  <c r="P17" i="11" s="1"/>
  <c r="P12" i="11"/>
  <c r="L65" i="10"/>
  <c r="L52" i="10"/>
  <c r="L47" i="10"/>
  <c r="L42" i="10"/>
  <c r="L33" i="10"/>
  <c r="L11" i="10"/>
  <c r="P93" i="8"/>
  <c r="O80" i="8"/>
  <c r="O78" i="8" s="1"/>
  <c r="O63" i="8"/>
  <c r="O51" i="8"/>
  <c r="O40" i="8"/>
  <c r="O19" i="8"/>
  <c r="P19" i="8" s="1"/>
  <c r="O11" i="8"/>
  <c r="P11" i="8" s="1"/>
  <c r="O12" i="8"/>
  <c r="P12" i="8" s="1"/>
  <c r="O13" i="8"/>
  <c r="P13" i="8" s="1"/>
  <c r="O14" i="8"/>
  <c r="O15" i="8"/>
  <c r="P15" i="8" s="1"/>
  <c r="O16" i="8"/>
  <c r="P16" i="8" s="1"/>
  <c r="O17" i="8"/>
  <c r="P17" i="8" s="1"/>
  <c r="M3" i="11"/>
  <c r="L3" i="11" s="1"/>
  <c r="A3" i="9"/>
  <c r="G3" i="9"/>
  <c r="K3" i="9"/>
  <c r="J3" i="9" s="1"/>
  <c r="A4" i="9"/>
  <c r="C4" i="9"/>
  <c r="L10" i="9"/>
  <c r="M11" i="9"/>
  <c r="M12" i="9"/>
  <c r="M13" i="9"/>
  <c r="M14" i="9"/>
  <c r="M16" i="9"/>
  <c r="M18" i="9"/>
  <c r="M19" i="9"/>
  <c r="M21" i="9"/>
  <c r="M22" i="9"/>
  <c r="L23" i="9"/>
  <c r="M24" i="9"/>
  <c r="M25" i="9"/>
  <c r="M26" i="9"/>
  <c r="M27" i="9"/>
  <c r="M28" i="9"/>
  <c r="M29" i="9"/>
  <c r="M30" i="9"/>
  <c r="M31" i="9"/>
  <c r="M32" i="9"/>
  <c r="L33" i="9"/>
  <c r="M34" i="9"/>
  <c r="M35" i="9"/>
  <c r="M36" i="9"/>
  <c r="M37" i="9"/>
  <c r="M38" i="9"/>
  <c r="M39" i="9"/>
  <c r="M40" i="9"/>
  <c r="M41" i="9"/>
  <c r="M43" i="9"/>
  <c r="M44" i="9"/>
  <c r="M45" i="9"/>
  <c r="M49" i="9"/>
  <c r="L50" i="9"/>
  <c r="M51" i="9"/>
  <c r="M63" i="9"/>
  <c r="M64" i="9"/>
  <c r="L66" i="9"/>
  <c r="M67" i="9"/>
  <c r="M83" i="9"/>
  <c r="M74" i="9"/>
  <c r="M77" i="9"/>
  <c r="M78" i="9"/>
  <c r="M79" i="9"/>
  <c r="M80" i="9"/>
  <c r="M82" i="9"/>
  <c r="M84" i="9"/>
  <c r="M85" i="9"/>
  <c r="M76" i="9"/>
  <c r="M81" i="9"/>
  <c r="A92" i="9"/>
  <c r="H3" i="3"/>
  <c r="O18" i="11"/>
  <c r="P18" i="11" s="1"/>
  <c r="O66" i="8"/>
  <c r="O67" i="8"/>
  <c r="A3" i="11"/>
  <c r="A3" i="10"/>
  <c r="A3" i="8"/>
  <c r="A3" i="3"/>
  <c r="K64" i="10"/>
  <c r="L20" i="10"/>
  <c r="G3" i="10"/>
  <c r="G3" i="8"/>
  <c r="G3" i="11"/>
  <c r="O96" i="8"/>
  <c r="P96" i="8" s="1"/>
  <c r="O94" i="8"/>
  <c r="P94" i="8" s="1"/>
  <c r="I7" i="3"/>
  <c r="O20" i="11"/>
  <c r="P20" i="11" s="1"/>
  <c r="O23" i="11"/>
  <c r="P23" i="11" s="1"/>
  <c r="O16" i="11"/>
  <c r="P16" i="11" s="1"/>
  <c r="A4" i="11"/>
  <c r="C4" i="11"/>
  <c r="A4" i="3"/>
  <c r="C4" i="3"/>
  <c r="O15" i="11"/>
  <c r="P15" i="11" s="1"/>
  <c r="H7" i="11"/>
  <c r="G7" i="11" s="1"/>
  <c r="L16" i="10"/>
  <c r="L12" i="10"/>
  <c r="L15" i="10"/>
  <c r="L17" i="10"/>
  <c r="L18" i="10"/>
  <c r="L19" i="10"/>
  <c r="L21" i="10"/>
  <c r="L22" i="10"/>
  <c r="L23" i="10"/>
  <c r="L25" i="10"/>
  <c r="L26" i="10"/>
  <c r="L27" i="10"/>
  <c r="L28" i="10"/>
  <c r="L29" i="10"/>
  <c r="L34" i="10"/>
  <c r="L35" i="10"/>
  <c r="L36" i="10"/>
  <c r="L37" i="10"/>
  <c r="L38" i="10"/>
  <c r="L39" i="10"/>
  <c r="L40" i="10"/>
  <c r="L53" i="10"/>
  <c r="L55" i="10"/>
  <c r="L57" i="10"/>
  <c r="L58" i="10"/>
  <c r="L59" i="10"/>
  <c r="L60" i="10"/>
  <c r="L61" i="10"/>
  <c r="L62" i="10"/>
  <c r="L63" i="10"/>
  <c r="O106" i="8"/>
  <c r="P106" i="8" s="1"/>
  <c r="P103" i="8" s="1"/>
  <c r="O95" i="8"/>
  <c r="P95" i="8" s="1"/>
  <c r="O97" i="8"/>
  <c r="P97" i="8" s="1"/>
  <c r="O98" i="8"/>
  <c r="P98" i="8" s="1"/>
  <c r="O99" i="8"/>
  <c r="P99" i="8" s="1"/>
  <c r="O100" i="8"/>
  <c r="P100" i="8" s="1"/>
  <c r="O101" i="8"/>
  <c r="P101" i="8" s="1"/>
  <c r="O102" i="8"/>
  <c r="P102" i="8" s="1"/>
  <c r="P81" i="8"/>
  <c r="P83" i="8"/>
  <c r="P84" i="8"/>
  <c r="O52" i="8"/>
  <c r="O53" i="8"/>
  <c r="P53" i="8" s="1"/>
  <c r="O54" i="8"/>
  <c r="P54" i="8" s="1"/>
  <c r="O55" i="8"/>
  <c r="P55" i="8" s="1"/>
  <c r="O56" i="8"/>
  <c r="P56" i="8" s="1"/>
  <c r="O57" i="8"/>
  <c r="P57" i="8" s="1"/>
  <c r="O59" i="8"/>
  <c r="P59" i="8" s="1"/>
  <c r="O60" i="8"/>
  <c r="P60" i="8" s="1"/>
  <c r="O61" i="8"/>
  <c r="P61" i="8" s="1"/>
  <c r="O41" i="8"/>
  <c r="P41" i="8" s="1"/>
  <c r="O20" i="8"/>
  <c r="P20" i="8" s="1"/>
  <c r="O22" i="8"/>
  <c r="P22" i="8" s="1"/>
  <c r="O23" i="8"/>
  <c r="P23" i="8" s="1"/>
  <c r="O25" i="8"/>
  <c r="P25" i="8" s="1"/>
  <c r="O33" i="8"/>
  <c r="P33" i="8" s="1"/>
  <c r="O34" i="8"/>
  <c r="P34" i="8" s="1"/>
  <c r="O38" i="8"/>
  <c r="P38" i="8" s="1"/>
  <c r="C4" i="10"/>
  <c r="A4" i="10"/>
  <c r="J3" i="10"/>
  <c r="I3" i="10" s="1"/>
  <c r="H8" i="8"/>
  <c r="G8" i="8" s="1"/>
  <c r="C4" i="8"/>
  <c r="A4" i="8"/>
  <c r="N3" i="8"/>
  <c r="M3" i="8" s="1"/>
  <c r="N3" i="3"/>
  <c r="M3" i="3" s="1"/>
  <c r="Q126" i="3" l="1"/>
  <c r="Q144" i="3"/>
  <c r="Q143" i="3" s="1"/>
  <c r="P143" i="3"/>
  <c r="Q44" i="3"/>
  <c r="Q40" i="3"/>
  <c r="Q21" i="3"/>
  <c r="Q48" i="3"/>
  <c r="Q9" i="3"/>
  <c r="L30" i="10"/>
  <c r="L41" i="10"/>
  <c r="L46" i="10"/>
  <c r="O50" i="8"/>
  <c r="P51" i="8"/>
  <c r="P50" i="8" s="1"/>
  <c r="L10" i="10"/>
  <c r="L64" i="10"/>
  <c r="P40" i="8"/>
  <c r="P39" i="8" s="1"/>
  <c r="O39" i="8"/>
  <c r="O62" i="8"/>
  <c r="O18" i="8"/>
  <c r="P80" i="8"/>
  <c r="P78" i="8" s="1"/>
  <c r="O10" i="8"/>
  <c r="P91" i="8"/>
  <c r="P87" i="8"/>
  <c r="P86" i="8" s="1"/>
  <c r="O103" i="8"/>
  <c r="P14" i="8"/>
  <c r="P10" i="8" s="1"/>
  <c r="Q202" i="3"/>
  <c r="Q169" i="3"/>
  <c r="J7" i="3"/>
  <c r="K7" i="3" s="1"/>
  <c r="L7" i="3" s="1"/>
  <c r="M7" i="3" s="1"/>
  <c r="N7" i="3" s="1"/>
  <c r="O7" i="3" s="1"/>
  <c r="I7" i="11"/>
  <c r="J7" i="11" s="1"/>
  <c r="K7" i="11" s="1"/>
  <c r="L7" i="11" s="1"/>
  <c r="M7" i="11" s="1"/>
  <c r="N7" i="11" s="1"/>
  <c r="I8" i="8"/>
  <c r="J8" i="8" s="1"/>
  <c r="K8" i="8" s="1"/>
  <c r="L8" i="8" s="1"/>
  <c r="M8" i="8" s="1"/>
  <c r="N8" i="8" s="1"/>
  <c r="M50" i="9"/>
  <c r="M10" i="9"/>
  <c r="M33" i="9"/>
  <c r="P68" i="8"/>
  <c r="O68" i="8"/>
  <c r="O91" i="8"/>
  <c r="P18" i="8"/>
  <c r="L42" i="9"/>
  <c r="M42" i="9"/>
  <c r="M23" i="9"/>
  <c r="P210" i="3"/>
  <c r="P157" i="3"/>
  <c r="Q212" i="3"/>
  <c r="Q210" i="3" s="1"/>
  <c r="P40" i="3"/>
  <c r="P169" i="3"/>
  <c r="P44" i="3"/>
  <c r="P202" i="3"/>
  <c r="Q158" i="3"/>
  <c r="Q157" i="3" s="1"/>
  <c r="P67" i="3"/>
  <c r="P62" i="3" s="1"/>
  <c r="Q70" i="3"/>
  <c r="P48" i="3"/>
  <c r="P31" i="3"/>
  <c r="Q33" i="3"/>
  <c r="Q31" i="3" s="1"/>
  <c r="P21" i="3"/>
  <c r="P9" i="3"/>
  <c r="M66" i="9"/>
  <c r="L51" i="10"/>
  <c r="P223" i="3" l="1"/>
  <c r="D4" i="6" s="1"/>
  <c r="L87" i="9"/>
  <c r="L88" i="9" s="1"/>
  <c r="K86" i="10"/>
  <c r="D7" i="6" s="1"/>
  <c r="O110" i="8"/>
  <c r="D5" i="6" s="1"/>
  <c r="O8" i="11" l="1"/>
  <c r="O25" i="11"/>
  <c r="D8" i="6" s="1"/>
  <c r="P8" i="11"/>
  <c r="L89" i="9"/>
  <c r="L93" i="9" s="1"/>
  <c r="D6" i="6" s="1"/>
  <c r="D10" i="6" l="1"/>
  <c r="D15" i="6" l="1"/>
  <c r="D16" i="6" s="1"/>
  <c r="D17" i="6" s="1"/>
  <c r="D18" i="6" s="1"/>
</calcChain>
</file>

<file path=xl/sharedStrings.xml><?xml version="1.0" encoding="utf-8"?>
<sst xmlns="http://schemas.openxmlformats.org/spreadsheetml/2006/main" count="1295" uniqueCount="638">
  <si>
    <t>Artikel</t>
  </si>
  <si>
    <t>Anzahl</t>
  </si>
  <si>
    <t>Stürzer Catering GmbH</t>
  </si>
  <si>
    <t>www.stuerzer-service.de</t>
  </si>
  <si>
    <t>85658 Egmating</t>
  </si>
  <si>
    <t>Tel: +49 (0)8095 - 90 66 70</t>
  </si>
  <si>
    <t>Fax: +49 (0)8095 - 25 77</t>
  </si>
  <si>
    <r>
      <t xml:space="preserve">LEIDENSCHAFTLICH - </t>
    </r>
    <r>
      <rPr>
        <b/>
        <sz val="11"/>
        <color rgb="FFC00000"/>
        <rFont val="Arial Narrow"/>
        <family val="2"/>
      </rPr>
      <t>NACHHALTIG</t>
    </r>
    <r>
      <rPr>
        <b/>
        <sz val="11"/>
        <color theme="1" tint="0.249977111117893"/>
        <rFont val="Arial Narrow"/>
        <family val="2"/>
      </rPr>
      <t xml:space="preserve"> - KOMPETENT</t>
    </r>
  </si>
  <si>
    <t>zzgl. 19% MwSt.</t>
  </si>
  <si>
    <t>1 KG</t>
  </si>
  <si>
    <r>
      <t xml:space="preserve">Anzahl                                   </t>
    </r>
    <r>
      <rPr>
        <sz val="10"/>
        <color theme="0"/>
        <rFont val="Arial Narrow"/>
        <family val="2"/>
      </rPr>
      <t>Gesamt</t>
    </r>
  </si>
  <si>
    <r>
      <t xml:space="preserve">Preis                                 </t>
    </r>
    <r>
      <rPr>
        <sz val="10"/>
        <color theme="0"/>
        <rFont val="Arial Narrow"/>
        <family val="2"/>
      </rPr>
      <t>Gesamt netto</t>
    </r>
  </si>
  <si>
    <r>
      <t xml:space="preserve">1. ARTIKELGRUPPE | </t>
    </r>
    <r>
      <rPr>
        <b/>
        <sz val="10"/>
        <color rgb="FFC00000"/>
        <rFont val="Arial Narrow"/>
        <family val="2"/>
      </rPr>
      <t>SPEISEN</t>
    </r>
  </si>
  <si>
    <t>1.1. | Süßes Gebäck</t>
  </si>
  <si>
    <t>1.2. | Brot und herzhaftes Gebäck</t>
  </si>
  <si>
    <t>1.3. | Obst und Joghurt</t>
  </si>
  <si>
    <t xml:space="preserve">1. Tag </t>
  </si>
  <si>
    <t xml:space="preserve">2. Tag </t>
  </si>
  <si>
    <t xml:space="preserve">3. Tag </t>
  </si>
  <si>
    <t xml:space="preserve">4. Tag </t>
  </si>
  <si>
    <t xml:space="preserve">5. Tag </t>
  </si>
  <si>
    <t xml:space="preserve">6. Tag </t>
  </si>
  <si>
    <t xml:space="preserve">7. Tag </t>
  </si>
  <si>
    <t xml:space="preserve">von
</t>
  </si>
  <si>
    <t>bis</t>
  </si>
  <si>
    <t xml:space="preserve">Angebot </t>
  </si>
  <si>
    <t>Angebot II</t>
  </si>
  <si>
    <t>Angebot III</t>
  </si>
  <si>
    <t>Angebot IV</t>
  </si>
  <si>
    <t>Auftragsbestätigung</t>
  </si>
  <si>
    <t>Auftragsbestätigung II</t>
  </si>
  <si>
    <t>Stammblatt</t>
  </si>
  <si>
    <t>Mengen I</t>
  </si>
  <si>
    <t>Mengen II</t>
  </si>
  <si>
    <t>0,1er Schritte
Mbm 0,5</t>
  </si>
  <si>
    <t>Speisen 1.4,</t>
  </si>
  <si>
    <t>Überschrift Stammblatt</t>
  </si>
  <si>
    <t>Mindest
bestell
menge</t>
  </si>
  <si>
    <r>
      <t xml:space="preserve">Einzel
preis                                     </t>
    </r>
    <r>
      <rPr>
        <i/>
        <sz val="10"/>
        <color theme="1" tint="0.249977111117893"/>
        <rFont val="Arial Narrow"/>
        <family val="2"/>
      </rPr>
      <t>netto</t>
    </r>
  </si>
  <si>
    <t>Stück</t>
  </si>
  <si>
    <t>0,5er Schritte
Mbm 0,5/1</t>
  </si>
  <si>
    <t>Beschreibung:</t>
  </si>
  <si>
    <t>Verwandt für:</t>
  </si>
  <si>
    <t>Speisen 1.5 (ausser Debre)
Speisen 1.6, Speisen 1.7</t>
  </si>
  <si>
    <t>KG</t>
  </si>
  <si>
    <t>Portion</t>
  </si>
  <si>
    <t>10 P</t>
  </si>
  <si>
    <t>Glas</t>
  </si>
  <si>
    <r>
      <rPr>
        <b/>
        <sz val="10"/>
        <color theme="1" tint="0.249977111117893"/>
        <rFont val="Arial Narrow"/>
        <family val="2"/>
      </rPr>
      <t>Anlieferung</t>
    </r>
    <r>
      <rPr>
        <i/>
        <sz val="10"/>
        <color theme="1" tint="0.249977111117893"/>
        <rFont val="Arial Narrow"/>
        <family val="2"/>
      </rPr>
      <t xml:space="preserve">
</t>
    </r>
    <r>
      <rPr>
        <i/>
        <sz val="9"/>
        <color theme="1" tint="0.249977111117893"/>
        <rFont val="Arial Narrow"/>
        <family val="2"/>
      </rPr>
      <t>Tour 1 /Tour 2
8-9 /11-12 Uhr</t>
    </r>
  </si>
  <si>
    <t>Kunde:</t>
  </si>
  <si>
    <t>Lieferzeiten</t>
  </si>
  <si>
    <t>Tour 1</t>
  </si>
  <si>
    <t>Tour 2</t>
  </si>
  <si>
    <t>Summe, netto</t>
  </si>
  <si>
    <r>
      <rPr>
        <b/>
        <sz val="10"/>
        <color theme="0"/>
        <rFont val="Arial Narrow"/>
        <family val="2"/>
      </rPr>
      <t>2. ARTIKELGRUPPE |</t>
    </r>
    <r>
      <rPr>
        <b/>
        <sz val="10"/>
        <color rgb="FFC00000"/>
        <rFont val="Arial Narrow"/>
        <family val="2"/>
      </rPr>
      <t xml:space="preserve"> GETRÄNKE</t>
    </r>
  </si>
  <si>
    <t>1. Anlieferung</t>
  </si>
  <si>
    <t>Orangensaft</t>
  </si>
  <si>
    <t>Fanta</t>
  </si>
  <si>
    <t>Sprite</t>
  </si>
  <si>
    <t xml:space="preserve">2.1 Säfte </t>
  </si>
  <si>
    <r>
      <t xml:space="preserve">Orangensaft | </t>
    </r>
    <r>
      <rPr>
        <sz val="10"/>
        <color rgb="FFC00000"/>
        <rFont val="Arial Narrow"/>
        <family val="2"/>
      </rPr>
      <t>kleine Flasche</t>
    </r>
  </si>
  <si>
    <r>
      <t xml:space="preserve">Multivitaminsaft | </t>
    </r>
    <r>
      <rPr>
        <sz val="10"/>
        <color rgb="FFC00000"/>
        <rFont val="Arial Narrow"/>
        <family val="2"/>
      </rPr>
      <t>kleine Flasche</t>
    </r>
  </si>
  <si>
    <r>
      <t xml:space="preserve">Fanta | </t>
    </r>
    <r>
      <rPr>
        <sz val="10"/>
        <color rgb="FFC00000"/>
        <rFont val="Arial Narrow"/>
        <family val="2"/>
      </rPr>
      <t>kleine Flasche</t>
    </r>
  </si>
  <si>
    <t>2.3 Wasser</t>
  </si>
  <si>
    <t>30 Liter / Fass</t>
  </si>
  <si>
    <t>2.6 Schankanlagen</t>
  </si>
  <si>
    <t>Leihpreis pro Messtag</t>
  </si>
  <si>
    <t>einmalig pro Gerät</t>
  </si>
  <si>
    <t>pro Füllung</t>
  </si>
  <si>
    <t>Flasche / 0,75 L</t>
  </si>
  <si>
    <t>Premix / 20 L</t>
  </si>
  <si>
    <t>Libella Orange</t>
  </si>
  <si>
    <t>Libella Zitrone</t>
  </si>
  <si>
    <t>Libella Apfelschorle</t>
  </si>
  <si>
    <t>Libella Tafelwasser</t>
  </si>
  <si>
    <r>
      <rPr>
        <b/>
        <sz val="10"/>
        <color theme="0"/>
        <rFont val="Arial Narrow"/>
        <family val="2"/>
      </rPr>
      <t>3. ARTIKELGRUPPE |</t>
    </r>
    <r>
      <rPr>
        <b/>
        <sz val="10"/>
        <color rgb="FFC00000"/>
        <rFont val="Arial Narrow"/>
        <family val="2"/>
      </rPr>
      <t xml:space="preserve"> AUSSTATTUNG</t>
    </r>
  </si>
  <si>
    <t>Gebindegröße</t>
  </si>
  <si>
    <r>
      <t xml:space="preserve">Leihgebühr pro Messetag
</t>
    </r>
    <r>
      <rPr>
        <i/>
        <sz val="10"/>
        <color theme="1" tint="0.249977111117893"/>
        <rFont val="Arial Narrow"/>
        <family val="2"/>
      </rPr>
      <t>netto</t>
    </r>
  </si>
  <si>
    <t>Latte-Macchiato-Glas</t>
  </si>
  <si>
    <t>25er Gebinde</t>
  </si>
  <si>
    <t>36er Gebinde</t>
  </si>
  <si>
    <t>Ausstattung</t>
  </si>
  <si>
    <t>49er Gebinde</t>
  </si>
  <si>
    <t>16er Gebinde</t>
  </si>
  <si>
    <t>Speisemesser</t>
  </si>
  <si>
    <t>Speisegabel</t>
  </si>
  <si>
    <t>Suppenlöffel</t>
  </si>
  <si>
    <t>Kaffeelöffel</t>
  </si>
  <si>
    <t>Kuchengabel</t>
  </si>
  <si>
    <t>Espressolöffel</t>
  </si>
  <si>
    <t>Latte-Macchiato-Löffel</t>
  </si>
  <si>
    <t>Wasserkocher</t>
  </si>
  <si>
    <t>Flaschenöffner</t>
  </si>
  <si>
    <t>Hebelkorkenzieher</t>
  </si>
  <si>
    <t>Brotmesser</t>
  </si>
  <si>
    <t>Küchenmesser</t>
  </si>
  <si>
    <t>Thermoskanne</t>
  </si>
  <si>
    <t>Würstelzange</t>
  </si>
  <si>
    <t xml:space="preserve"> Alle Preise zuzüglich der gesetzlichen Mehrwertsteuer</t>
  </si>
  <si>
    <t>Ihr Ausstattungs-Pauschalpreis - Alle Preise zuzüglich der gesetzlichen Umsatzsteuer</t>
  </si>
  <si>
    <r>
      <rPr>
        <b/>
        <sz val="10"/>
        <color theme="0"/>
        <rFont val="Arial Narrow"/>
        <family val="2"/>
      </rPr>
      <t>4. ARTIKELGRUPPE |</t>
    </r>
    <r>
      <rPr>
        <b/>
        <sz val="10"/>
        <color rgb="FFC00000"/>
        <rFont val="Arial Narrow"/>
        <family val="2"/>
      </rPr>
      <t xml:space="preserve"> VEBRAUCHSMATERIAL</t>
    </r>
  </si>
  <si>
    <r>
      <t xml:space="preserve">Preis pro Einheit
</t>
    </r>
    <r>
      <rPr>
        <i/>
        <sz val="10"/>
        <color theme="1" tint="0.249977111117893"/>
        <rFont val="Arial Narrow"/>
        <family val="2"/>
      </rPr>
      <t>netto</t>
    </r>
  </si>
  <si>
    <t>Liter</t>
  </si>
  <si>
    <t>Karton</t>
  </si>
  <si>
    <t>Beutel</t>
  </si>
  <si>
    <t>Kilogramm</t>
  </si>
  <si>
    <r>
      <t xml:space="preserve">Zuckerstangen | </t>
    </r>
    <r>
      <rPr>
        <sz val="10"/>
        <color rgb="FFC00000"/>
        <rFont val="Arial Narrow"/>
        <family val="2"/>
      </rPr>
      <t>1000 Stück</t>
    </r>
  </si>
  <si>
    <t>Packung</t>
  </si>
  <si>
    <r>
      <t xml:space="preserve">Schwarzer Tee | </t>
    </r>
    <r>
      <rPr>
        <sz val="10"/>
        <color rgb="FFC00000"/>
        <rFont val="Arial Narrow"/>
        <family val="2"/>
      </rPr>
      <t>25 Beutel</t>
    </r>
  </si>
  <si>
    <r>
      <t xml:space="preserve">Grüner Tee | </t>
    </r>
    <r>
      <rPr>
        <sz val="10"/>
        <color rgb="FFC00000"/>
        <rFont val="Arial Narrow"/>
        <family val="2"/>
      </rPr>
      <t>25 Beutel</t>
    </r>
  </si>
  <si>
    <r>
      <t xml:space="preserve">Kamillentee | </t>
    </r>
    <r>
      <rPr>
        <sz val="10"/>
        <color rgb="FFC00000"/>
        <rFont val="Arial Narrow"/>
        <family val="2"/>
      </rPr>
      <t>25 Beutel</t>
    </r>
  </si>
  <si>
    <r>
      <t xml:space="preserve">Pfeffferminz | </t>
    </r>
    <r>
      <rPr>
        <sz val="10"/>
        <color rgb="FFC00000"/>
        <rFont val="Arial Narrow"/>
        <family val="2"/>
      </rPr>
      <t>25 Beutel</t>
    </r>
  </si>
  <si>
    <r>
      <t xml:space="preserve">Früchtetee | </t>
    </r>
    <r>
      <rPr>
        <sz val="10"/>
        <color rgb="FFC00000"/>
        <rFont val="Arial Narrow"/>
        <family val="2"/>
      </rPr>
      <t>25 Beutel</t>
    </r>
  </si>
  <si>
    <r>
      <t xml:space="preserve">Ketchup, Develey, 20g | </t>
    </r>
    <r>
      <rPr>
        <sz val="10"/>
        <color rgb="FFC00000"/>
        <rFont val="Arial Narrow"/>
        <family val="2"/>
      </rPr>
      <t>150 Beutel</t>
    </r>
  </si>
  <si>
    <t>Dose</t>
  </si>
  <si>
    <r>
      <t xml:space="preserve">Servietten 24 x 24, Farbe nach Wunsch | </t>
    </r>
    <r>
      <rPr>
        <sz val="10"/>
        <color rgb="FFC00000"/>
        <rFont val="Arial Narrow"/>
        <family val="2"/>
      </rPr>
      <t>250 Stück</t>
    </r>
  </si>
  <si>
    <r>
      <t xml:space="preserve">Servietten 33 x 33, Farbe nach Wunsch | </t>
    </r>
    <r>
      <rPr>
        <sz val="10"/>
        <color rgb="FFC00000"/>
        <rFont val="Arial Narrow"/>
        <family val="2"/>
      </rPr>
      <t>250 Stück</t>
    </r>
  </si>
  <si>
    <r>
      <t xml:space="preserve">Alufolie | </t>
    </r>
    <r>
      <rPr>
        <sz val="10"/>
        <color rgb="FFC00000"/>
        <rFont val="Arial Narrow"/>
        <family val="2"/>
      </rPr>
      <t>Haushaltsrolle</t>
    </r>
  </si>
  <si>
    <t>Rolle</t>
  </si>
  <si>
    <r>
      <t xml:space="preserve">Frischhaltefolie | </t>
    </r>
    <r>
      <rPr>
        <sz val="10"/>
        <color rgb="FFC00000"/>
        <rFont val="Arial Narrow"/>
        <family val="2"/>
      </rPr>
      <t>Haushaltsrolle</t>
    </r>
  </si>
  <si>
    <t>Spülbürste</t>
  </si>
  <si>
    <t>5er</t>
  </si>
  <si>
    <t>Eiswürfel</t>
  </si>
  <si>
    <t>Alle Preise zuzüglich der gesetzlichen Umsatzsteuer</t>
  </si>
  <si>
    <r>
      <t xml:space="preserve">5. ARTIKELGRUPPE | </t>
    </r>
    <r>
      <rPr>
        <b/>
        <sz val="10"/>
        <color rgb="FFC00000"/>
        <rFont val="Arial Narrow"/>
        <family val="2"/>
      </rPr>
      <t>PERSONAL</t>
    </r>
  </si>
  <si>
    <t>Person</t>
  </si>
  <si>
    <t>Stunde</t>
  </si>
  <si>
    <t xml:space="preserve">  1. | Speisen</t>
  </si>
  <si>
    <t xml:space="preserve">  5. | Personal</t>
  </si>
  <si>
    <t>KALKULATION</t>
  </si>
  <si>
    <t>Messe:</t>
  </si>
  <si>
    <t>Datum:</t>
  </si>
  <si>
    <t>Dauer:</t>
  </si>
  <si>
    <t>Agentur:</t>
  </si>
  <si>
    <t>Kunde (Standname):</t>
  </si>
  <si>
    <t>Halle:</t>
  </si>
  <si>
    <t>Standnummer:</t>
  </si>
  <si>
    <t>Ansprechpartner Angebot:</t>
  </si>
  <si>
    <t>Ansprechpartner vor Ort:</t>
  </si>
  <si>
    <t>Telefonnummer:</t>
  </si>
  <si>
    <t>Rechnungsanschrift:</t>
  </si>
  <si>
    <t>Endreinigung Premixanlage</t>
  </si>
  <si>
    <t xml:space="preserve">  4. | Verbrauchsmaterial</t>
  </si>
  <si>
    <t xml:space="preserve"> 2. | Getränke</t>
  </si>
  <si>
    <t>Stempel</t>
  </si>
  <si>
    <t xml:space="preserve">Datum </t>
  </si>
  <si>
    <t>Unterschrift</t>
  </si>
  <si>
    <r>
      <t xml:space="preserve">ZUSAMMENFASSUNG | </t>
    </r>
    <r>
      <rPr>
        <b/>
        <sz val="10"/>
        <color rgb="FFC00000"/>
        <rFont val="Arial Narrow"/>
        <family val="2"/>
      </rPr>
      <t>MESSECATERING</t>
    </r>
  </si>
  <si>
    <r>
      <t xml:space="preserve">Geschirrtuch inkl. Reinigung </t>
    </r>
    <r>
      <rPr>
        <sz val="10"/>
        <color rgb="FFC00000"/>
        <rFont val="Arial Narrow"/>
        <family val="2"/>
      </rPr>
      <t>| Preis einmalig pro Stück</t>
    </r>
  </si>
  <si>
    <r>
      <t xml:space="preserve">Handtuch inkl. Reinigung </t>
    </r>
    <r>
      <rPr>
        <sz val="10"/>
        <color rgb="FFC00000"/>
        <rFont val="Arial Narrow"/>
        <family val="2"/>
      </rPr>
      <t>| Preis einmalig pro Stück</t>
    </r>
  </si>
  <si>
    <r>
      <t xml:space="preserve">Preis                                     </t>
    </r>
    <r>
      <rPr>
        <i/>
        <sz val="10"/>
        <color theme="1" tint="0.249977111117893"/>
        <rFont val="Arial Narrow"/>
        <family val="2"/>
      </rPr>
      <t>netto</t>
    </r>
  </si>
  <si>
    <t>Vortag</t>
  </si>
  <si>
    <t>Einheit</t>
  </si>
  <si>
    <t>3 KG</t>
  </si>
  <si>
    <t>3er</t>
  </si>
  <si>
    <t>Stückobst</t>
  </si>
  <si>
    <t>Pauschale, netto</t>
  </si>
  <si>
    <t>Ehamostraße 12</t>
  </si>
  <si>
    <t>Steuernummer:</t>
  </si>
  <si>
    <t>Umsatz ID-Nummer:</t>
  </si>
  <si>
    <r>
      <t xml:space="preserve">Einzelpreis pro Einheit
</t>
    </r>
    <r>
      <rPr>
        <i/>
        <sz val="10"/>
        <color theme="1" tint="0.249977111117893"/>
        <rFont val="Arial Narrow"/>
        <family val="2"/>
      </rPr>
      <t>netto</t>
    </r>
  </si>
  <si>
    <r>
      <t xml:space="preserve">Anzahl                           Träger                                  </t>
    </r>
    <r>
      <rPr>
        <sz val="10"/>
        <color theme="0"/>
        <rFont val="Arial Narrow"/>
        <family val="2"/>
      </rPr>
      <t>Gesamt</t>
    </r>
  </si>
  <si>
    <t>Gebäck-/Brotzange</t>
  </si>
  <si>
    <r>
      <t xml:space="preserve">Kaffee, gemahlen im Beutel, 12 Tassen pro Beutel | </t>
    </r>
    <r>
      <rPr>
        <sz val="10"/>
        <color rgb="FFC00000"/>
        <rFont val="Arial Narrow"/>
        <family val="2"/>
      </rPr>
      <t>80 Beutel</t>
    </r>
  </si>
  <si>
    <t>Gläsertuch</t>
  </si>
  <si>
    <t>x</t>
  </si>
  <si>
    <t>Datenschutz</t>
  </si>
  <si>
    <r>
      <t xml:space="preserve">Abtropf-Unterlage | </t>
    </r>
    <r>
      <rPr>
        <sz val="10"/>
        <color rgb="FFC00000"/>
        <rFont val="Arial Narrow"/>
        <family val="2"/>
      </rPr>
      <t>1 Stück</t>
    </r>
  </si>
  <si>
    <t>E-Mail:</t>
  </si>
  <si>
    <t>Zur Auftragserteilung, füllen Sie bitte die erste Seite komplett aus und schicken uns das Angebot mit Stempel und Unterschrift per Fax oder Mail zurück. Durch die Auftragserteilung akzeptieren Sie unsere AGB´s. Die Bestellung wird erst nach Auftragsbestätigung durch die Stürzer Catering GmbH gültig.</t>
  </si>
  <si>
    <t xml:space="preserve">https://www.stuerzer-catering.de/ </t>
  </si>
  <si>
    <r>
      <t xml:space="preserve">Müllbeutel, 120 L | </t>
    </r>
    <r>
      <rPr>
        <sz val="10"/>
        <color rgb="FFC00000"/>
        <rFont val="Arial Narrow"/>
        <family val="2"/>
      </rPr>
      <t>25 Stück</t>
    </r>
  </si>
  <si>
    <r>
      <t xml:space="preserve">Markenspülmittel | </t>
    </r>
    <r>
      <rPr>
        <sz val="10"/>
        <color rgb="FFC00000"/>
        <rFont val="Arial Narrow"/>
        <family val="2"/>
      </rPr>
      <t>675 ml</t>
    </r>
  </si>
  <si>
    <r>
      <t>Arztseife, Pumpflasche |</t>
    </r>
    <r>
      <rPr>
        <sz val="10"/>
        <color rgb="FFC00000"/>
        <rFont val="Arial Narrow"/>
        <family val="2"/>
      </rPr>
      <t xml:space="preserve"> 300 ml</t>
    </r>
  </si>
  <si>
    <t xml:space="preserve">Verbandskasten Betrieb </t>
  </si>
  <si>
    <t xml:space="preserve">Verbandskasten KFZ </t>
  </si>
  <si>
    <t xml:space="preserve">12 x 0,5 l / Träger </t>
  </si>
  <si>
    <r>
      <t xml:space="preserve">Müllbeutel, 25 L | </t>
    </r>
    <r>
      <rPr>
        <sz val="10"/>
        <color rgb="FFC00000"/>
        <rFont val="Arial Narrow"/>
        <family val="2"/>
      </rPr>
      <t>25 Stück</t>
    </r>
  </si>
  <si>
    <t xml:space="preserve">Papierkorb </t>
  </si>
  <si>
    <t xml:space="preserve">Schere </t>
  </si>
  <si>
    <t>1.6. | Salate</t>
  </si>
  <si>
    <t>2 KG</t>
  </si>
  <si>
    <t>2KG</t>
  </si>
  <si>
    <r>
      <t xml:space="preserve">Medizinische Mund-Nasen-Schutzmasken | </t>
    </r>
    <r>
      <rPr>
        <sz val="10"/>
        <color rgb="FFC00000"/>
        <rFont val="Arial Narrow"/>
        <family val="2"/>
      </rPr>
      <t xml:space="preserve">50 Stück </t>
    </r>
  </si>
  <si>
    <r>
      <t>Einweg Holzrührstäbchen - kompostierbar |</t>
    </r>
    <r>
      <rPr>
        <sz val="10"/>
        <color theme="1" tint="0.249977111117893"/>
        <rFont val="Arial Narrow"/>
        <family val="2"/>
      </rPr>
      <t xml:space="preserve"> </t>
    </r>
    <r>
      <rPr>
        <sz val="10"/>
        <color rgb="FFC00000"/>
        <rFont val="Arial Narrow"/>
        <family val="2"/>
      </rPr>
      <t xml:space="preserve">100 Stück </t>
    </r>
  </si>
  <si>
    <r>
      <t xml:space="preserve">Einweg Speisegabeln - kompostierbar | </t>
    </r>
    <r>
      <rPr>
        <sz val="10"/>
        <color rgb="FFC00000"/>
        <rFont val="Arial Narrow"/>
        <family val="2"/>
      </rPr>
      <t xml:space="preserve">100 Stück </t>
    </r>
  </si>
  <si>
    <r>
      <t>Einweg Speisemeser - kompostierbar |</t>
    </r>
    <r>
      <rPr>
        <sz val="10"/>
        <color rgb="FFC00000"/>
        <rFont val="Arial Narrow"/>
        <family val="2"/>
      </rPr>
      <t xml:space="preserve"> 100 Stück </t>
    </r>
  </si>
  <si>
    <r>
      <t xml:space="preserve">Einweg Suppenlöffel - kompostierbar | </t>
    </r>
    <r>
      <rPr>
        <sz val="10"/>
        <color rgb="FFC00000"/>
        <rFont val="Arial Narrow"/>
        <family val="2"/>
      </rPr>
      <t xml:space="preserve">100 Stück </t>
    </r>
  </si>
  <si>
    <r>
      <t xml:space="preserve">Einweg Suppenschale - kompostierbar | </t>
    </r>
    <r>
      <rPr>
        <sz val="10"/>
        <color rgb="FFC00000"/>
        <rFont val="Arial Narrow"/>
        <family val="2"/>
      </rPr>
      <t xml:space="preserve">100 Stück </t>
    </r>
  </si>
  <si>
    <r>
      <t xml:space="preserve">Einweg Teller - kompostierbar | </t>
    </r>
    <r>
      <rPr>
        <sz val="10"/>
        <color rgb="FFC00000"/>
        <rFont val="Arial Narrow"/>
        <family val="2"/>
      </rPr>
      <t xml:space="preserve">100 Stück </t>
    </r>
  </si>
  <si>
    <t>Hiermit stimme ich zu dass meine zur Verfügung gestellten Daten ausschließlich zur Angebots- und Auftrags-Bearbeitung digital gespeichert und verarbeitet werden.</t>
  </si>
  <si>
    <t>a. A.</t>
  </si>
  <si>
    <r>
      <t xml:space="preserve">Zuckerstangen | </t>
    </r>
    <r>
      <rPr>
        <sz val="10"/>
        <color rgb="FFC00000"/>
        <rFont val="Arial Narrow"/>
        <family val="2"/>
      </rPr>
      <t>einzeln</t>
    </r>
  </si>
  <si>
    <r>
      <t xml:space="preserve">Ketchup, Develey, 20g | </t>
    </r>
    <r>
      <rPr>
        <sz val="10"/>
        <color rgb="FFC00000"/>
        <rFont val="Arial Narrow"/>
        <family val="2"/>
      </rPr>
      <t>einzeln</t>
    </r>
  </si>
  <si>
    <r>
      <t xml:space="preserve">Kaffee, gemahlen im Beutel, 12 Tassen pro Beutel | </t>
    </r>
    <r>
      <rPr>
        <sz val="10"/>
        <color rgb="FFC00000"/>
        <rFont val="Arial Narrow"/>
        <family val="2"/>
      </rPr>
      <t>einzeln</t>
    </r>
  </si>
  <si>
    <r>
      <t xml:space="preserve">Einweg Becher, 0,2 l - kompostierbar | </t>
    </r>
    <r>
      <rPr>
        <sz val="10"/>
        <color rgb="FFC00000"/>
        <rFont val="Arial Narrow"/>
        <family val="2"/>
      </rPr>
      <t xml:space="preserve">50 Stück </t>
    </r>
  </si>
  <si>
    <r>
      <t xml:space="preserve">Einweg Kaffeebecher 0,2 l - kompostierbar | </t>
    </r>
    <r>
      <rPr>
        <sz val="10"/>
        <color rgb="FFC00000"/>
        <rFont val="Arial Narrow"/>
        <family val="2"/>
      </rPr>
      <t xml:space="preserve">50 Stück </t>
    </r>
  </si>
  <si>
    <r>
      <t xml:space="preserve">Glasrein in der Pump-Sprühflasche | </t>
    </r>
    <r>
      <rPr>
        <sz val="10"/>
        <color rgb="FFC00000"/>
        <rFont val="Arial Narrow"/>
        <family val="2"/>
      </rPr>
      <t>500ml</t>
    </r>
  </si>
  <si>
    <r>
      <t xml:space="preserve">Flächendesinfektionsmittel in der Pump-Sprühflasche | </t>
    </r>
    <r>
      <rPr>
        <sz val="10"/>
        <color rgb="FFC00000"/>
        <rFont val="Arial Narrow"/>
        <family val="2"/>
      </rPr>
      <t>500ml</t>
    </r>
  </si>
  <si>
    <r>
      <t xml:space="preserve">Desinfektionstücher in der wiederverschließbaren Box | </t>
    </r>
    <r>
      <rPr>
        <sz val="10"/>
        <color rgb="FFC00000"/>
        <rFont val="Arial Narrow"/>
        <family val="2"/>
      </rPr>
      <t>80 Stück</t>
    </r>
  </si>
  <si>
    <r>
      <t xml:space="preserve">Einweghandschuhe schwarz in M/L/XL bestellbar | </t>
    </r>
    <r>
      <rPr>
        <sz val="10"/>
        <color rgb="FFC00000"/>
        <rFont val="Arial Narrow"/>
        <family val="2"/>
      </rPr>
      <t xml:space="preserve">100 Stück </t>
    </r>
  </si>
  <si>
    <t>Flasche</t>
  </si>
  <si>
    <r>
      <t xml:space="preserve">Schwammtuch | </t>
    </r>
    <r>
      <rPr>
        <sz val="10"/>
        <color rgb="FFC00000"/>
        <rFont val="Arial Narrow"/>
        <family val="2"/>
      </rPr>
      <t>5 Stück</t>
    </r>
  </si>
  <si>
    <r>
      <t xml:space="preserve">Pilstulpe | </t>
    </r>
    <r>
      <rPr>
        <sz val="10"/>
        <color rgb="FFC00000"/>
        <rFont val="Arial Narrow"/>
        <family val="2"/>
      </rPr>
      <t>0,4 l</t>
    </r>
  </si>
  <si>
    <r>
      <t xml:space="preserve">Weißbierglas | </t>
    </r>
    <r>
      <rPr>
        <sz val="10"/>
        <color rgb="FFC00000"/>
        <rFont val="Arial Narrow"/>
        <family val="2"/>
      </rPr>
      <t>0,5 l</t>
    </r>
  </si>
  <si>
    <r>
      <t xml:space="preserve">Kaffeegedeck | </t>
    </r>
    <r>
      <rPr>
        <sz val="10"/>
        <color rgb="FFC00000"/>
        <rFont val="Arial Narrow"/>
        <family val="2"/>
      </rPr>
      <t>Tasse mit Untertasse</t>
    </r>
  </si>
  <si>
    <r>
      <t xml:space="preserve">Espressogedeck | </t>
    </r>
    <r>
      <rPr>
        <sz val="10"/>
        <color rgb="FFC00000"/>
        <rFont val="Arial Narrow"/>
        <family val="2"/>
      </rPr>
      <t>Tasse mit Untertasse</t>
    </r>
  </si>
  <si>
    <r>
      <t xml:space="preserve">Suppengedeck | </t>
    </r>
    <r>
      <rPr>
        <sz val="10"/>
        <color rgb="FFC00000"/>
        <rFont val="Arial Narrow"/>
        <family val="2"/>
      </rPr>
      <t>Tasse mit Untertasse</t>
    </r>
  </si>
  <si>
    <r>
      <t xml:space="preserve">Bestecksortierer | </t>
    </r>
    <r>
      <rPr>
        <sz val="10"/>
        <color rgb="FFC00000"/>
        <rFont val="Arial Narrow"/>
        <family val="2"/>
      </rPr>
      <t>grau mit 4 Fächern</t>
    </r>
  </si>
  <si>
    <t xml:space="preserve">  pro Gerät</t>
  </si>
  <si>
    <r>
      <t xml:space="preserve">Chafing-Dish | </t>
    </r>
    <r>
      <rPr>
        <sz val="10"/>
        <color rgb="FFC00000"/>
        <rFont val="Arial Narrow"/>
        <family val="2"/>
      </rPr>
      <t>elektrisch beheizt (230 Volt)</t>
    </r>
    <r>
      <rPr>
        <sz val="10"/>
        <color theme="1" tint="0.249977111117893"/>
        <rFont val="Arial Narrow"/>
        <family val="2"/>
      </rPr>
      <t xml:space="preserve"> | in Verbindung mit der Lieferung warmer Speisen gratis</t>
    </r>
  </si>
  <si>
    <r>
      <t xml:space="preserve">Würstelwärmer Doppelkammer | </t>
    </r>
    <r>
      <rPr>
        <sz val="10"/>
        <color rgb="FFC00000"/>
        <rFont val="Arial Narrow"/>
        <family val="2"/>
      </rPr>
      <t>elektrisch beheizt 230 Volt</t>
    </r>
  </si>
  <si>
    <r>
      <t xml:space="preserve">Würstelwärmer Einzelkammer | </t>
    </r>
    <r>
      <rPr>
        <sz val="10"/>
        <color rgb="FFC00000"/>
        <rFont val="Arial Narrow"/>
        <family val="2"/>
      </rPr>
      <t>elektrisch beheizt 230 Volt</t>
    </r>
  </si>
  <si>
    <r>
      <t xml:space="preserve">Standkühlschrank | </t>
    </r>
    <r>
      <rPr>
        <sz val="10"/>
        <color rgb="FFC00000"/>
        <rFont val="Arial Narrow"/>
        <family val="2"/>
      </rPr>
      <t>ca. 360 Liter, weiß 230 Volt</t>
    </r>
  </si>
  <si>
    <r>
      <t xml:space="preserve">Unterbaukühlschrank ohne Gefrierfach | </t>
    </r>
    <r>
      <rPr>
        <sz val="10"/>
        <color rgb="FFC00000"/>
        <rFont val="Arial Narrow"/>
        <family val="2"/>
      </rPr>
      <t>230 Volt</t>
    </r>
  </si>
  <si>
    <t xml:space="preserve"> pro Gerät</t>
  </si>
  <si>
    <r>
      <t>Anlieferung und Einweisung Gläser-/Geschirrspüler</t>
    </r>
    <r>
      <rPr>
        <sz val="10"/>
        <color theme="1"/>
        <rFont val="Arial Narrow"/>
        <family val="2"/>
      </rPr>
      <t xml:space="preserve"> |</t>
    </r>
    <r>
      <rPr>
        <sz val="10"/>
        <color rgb="FFC00000"/>
        <rFont val="Arial Narrow"/>
        <family val="2"/>
      </rPr>
      <t xml:space="preserve"> einmalig </t>
    </r>
  </si>
  <si>
    <r>
      <t xml:space="preserve">Abfallbehälter mit Deckel | </t>
    </r>
    <r>
      <rPr>
        <sz val="10"/>
        <color rgb="FFC00000"/>
        <rFont val="Arial Narrow"/>
        <family val="2"/>
      </rPr>
      <t>passend für Müllsack 120 Liter</t>
    </r>
  </si>
  <si>
    <r>
      <t xml:space="preserve">Salz- und Pfefferstreuer | </t>
    </r>
    <r>
      <rPr>
        <sz val="10"/>
        <color rgb="FFC00000"/>
        <rFont val="Arial Narrow"/>
        <family val="2"/>
      </rPr>
      <t>gefüllt</t>
    </r>
  </si>
  <si>
    <r>
      <t xml:space="preserve">Schneidbrett | </t>
    </r>
    <r>
      <rPr>
        <sz val="10"/>
        <color rgb="FFC00000"/>
        <rFont val="Arial Narrow"/>
        <family val="2"/>
      </rPr>
      <t>Kunststoff</t>
    </r>
  </si>
  <si>
    <r>
      <t xml:space="preserve">Serviertablett | </t>
    </r>
    <r>
      <rPr>
        <sz val="10"/>
        <color rgb="FFC00000"/>
        <rFont val="Arial Narrow"/>
        <family val="2"/>
      </rPr>
      <t>rund, schwarz, gummiert</t>
    </r>
  </si>
  <si>
    <r>
      <t>Pilstulpe |</t>
    </r>
    <r>
      <rPr>
        <sz val="10"/>
        <color rgb="FFC00000"/>
        <rFont val="Arial Narrow"/>
        <family val="2"/>
      </rPr>
      <t xml:space="preserve"> 0,33 l</t>
    </r>
  </si>
  <si>
    <r>
      <t xml:space="preserve">Dessertteller | </t>
    </r>
    <r>
      <rPr>
        <sz val="10"/>
        <color rgb="FFC00000"/>
        <rFont val="Arial Narrow"/>
        <family val="2"/>
      </rPr>
      <t>15 x 15 cm eckig</t>
    </r>
  </si>
  <si>
    <r>
      <t xml:space="preserve">Speiseteller | </t>
    </r>
    <r>
      <rPr>
        <sz val="10"/>
        <color rgb="FFC00000"/>
        <rFont val="Arial Narrow"/>
        <family val="2"/>
      </rPr>
      <t>29 x 29 cm eckig</t>
    </r>
  </si>
  <si>
    <r>
      <t xml:space="preserve">Dessertteller | </t>
    </r>
    <r>
      <rPr>
        <sz val="10"/>
        <color rgb="FFC00000"/>
        <rFont val="Arial Narrow"/>
        <family val="2"/>
      </rPr>
      <t xml:space="preserve">Ø 19 cm rund </t>
    </r>
  </si>
  <si>
    <r>
      <t xml:space="preserve">Speiseteller | </t>
    </r>
    <r>
      <rPr>
        <sz val="10"/>
        <color rgb="FFC00000"/>
        <rFont val="Arial Narrow"/>
        <family val="2"/>
      </rPr>
      <t>Ø 27 cm rund</t>
    </r>
  </si>
  <si>
    <r>
      <t xml:space="preserve">Gebäckschale | </t>
    </r>
    <r>
      <rPr>
        <sz val="10"/>
        <color rgb="FFC00000"/>
        <rFont val="Arial Narrow"/>
        <family val="2"/>
      </rPr>
      <t>Ø 14,5 cm rund</t>
    </r>
    <r>
      <rPr>
        <sz val="10"/>
        <color theme="1" tint="0.249977111117893"/>
        <rFont val="Arial Narrow"/>
        <family val="2"/>
      </rPr>
      <t xml:space="preserve"> </t>
    </r>
  </si>
  <si>
    <r>
      <t xml:space="preserve">Suppenteller | </t>
    </r>
    <r>
      <rPr>
        <sz val="10"/>
        <color rgb="FFC00000"/>
        <rFont val="Arial Narrow"/>
        <family val="2"/>
      </rPr>
      <t>Ø 22 cm rund</t>
    </r>
  </si>
  <si>
    <t>Apfelsaft klar</t>
  </si>
  <si>
    <r>
      <t>Apfelsaft klar |</t>
    </r>
    <r>
      <rPr>
        <sz val="10"/>
        <color rgb="FFC00000"/>
        <rFont val="Arial Narrow"/>
        <family val="2"/>
      </rPr>
      <t xml:space="preserve"> kleine Flasche</t>
    </r>
  </si>
  <si>
    <t>Bio-Apfelsaft naturtrüb</t>
  </si>
  <si>
    <r>
      <t xml:space="preserve">Adelholzener classic | </t>
    </r>
    <r>
      <rPr>
        <sz val="10"/>
        <color rgb="FFC00000"/>
        <rFont val="Arial Narrow"/>
        <family val="2"/>
      </rPr>
      <t>kleine Flasche</t>
    </r>
  </si>
  <si>
    <r>
      <t xml:space="preserve">Adelholzener still | </t>
    </r>
    <r>
      <rPr>
        <sz val="10"/>
        <color rgb="FFC00000"/>
        <rFont val="Arial Narrow"/>
        <family val="2"/>
      </rPr>
      <t>kleine Flasche</t>
    </r>
  </si>
  <si>
    <r>
      <t xml:space="preserve">Adelholzener classic | </t>
    </r>
    <r>
      <rPr>
        <sz val="10"/>
        <color rgb="FFC00000"/>
        <rFont val="Arial Narrow"/>
        <family val="2"/>
      </rPr>
      <t>PET</t>
    </r>
  </si>
  <si>
    <r>
      <t xml:space="preserve">Adelholzener sanft | </t>
    </r>
    <r>
      <rPr>
        <sz val="10"/>
        <color rgb="FFC00000"/>
        <rFont val="Arial Narrow"/>
        <family val="2"/>
      </rPr>
      <t>PET</t>
    </r>
  </si>
  <si>
    <r>
      <t xml:space="preserve">Adelholzener naturell | </t>
    </r>
    <r>
      <rPr>
        <sz val="10"/>
        <color rgb="FFC00000"/>
        <rFont val="Arial Narrow"/>
        <family val="2"/>
      </rPr>
      <t>PET</t>
    </r>
  </si>
  <si>
    <t>6 x 1 l / Träger</t>
  </si>
  <si>
    <t>12 x 0,2 l / Träger</t>
  </si>
  <si>
    <t>12 x 1 l / Träger</t>
  </si>
  <si>
    <t>24 x 0,33 l / Träger</t>
  </si>
  <si>
    <t>12 x 0,75 l / Träger</t>
  </si>
  <si>
    <t>20 x 0,25 l / Träger</t>
  </si>
  <si>
    <t>20 x 0,5 l / Träger</t>
  </si>
  <si>
    <t>20 x 0,33 l / Träger</t>
  </si>
  <si>
    <r>
      <t xml:space="preserve">Montage Durchlaufkühler/Zapfanlage | </t>
    </r>
    <r>
      <rPr>
        <sz val="10"/>
        <color rgb="FFC00000"/>
        <rFont val="Arial Narrow"/>
        <family val="2"/>
      </rPr>
      <t>inkl. Abnahme</t>
    </r>
  </si>
  <si>
    <r>
      <t xml:space="preserve">Kohlensäure-Flasche 10 kg Füllung | </t>
    </r>
    <r>
      <rPr>
        <sz val="10"/>
        <color rgb="FFC00000"/>
        <rFont val="Arial Narrow"/>
        <family val="2"/>
      </rPr>
      <t>Leihflasche</t>
    </r>
  </si>
  <si>
    <r>
      <t xml:space="preserve">Montage Premixanlage | </t>
    </r>
    <r>
      <rPr>
        <sz val="10"/>
        <color rgb="FFC00000"/>
        <rFont val="Arial Narrow"/>
        <family val="2"/>
      </rPr>
      <t>inkl. Abnahme</t>
    </r>
  </si>
  <si>
    <r>
      <t xml:space="preserve">Apfel | </t>
    </r>
    <r>
      <rPr>
        <sz val="8"/>
        <color rgb="FFC00000"/>
        <rFont val="Arial Narrow"/>
        <family val="2"/>
      </rPr>
      <t xml:space="preserve">vegan </t>
    </r>
  </si>
  <si>
    <r>
      <t xml:space="preserve">Banane | </t>
    </r>
    <r>
      <rPr>
        <sz val="8"/>
        <color rgb="FFC00000"/>
        <rFont val="Arial Narrow"/>
        <family val="2"/>
      </rPr>
      <t>vegan</t>
    </r>
  </si>
  <si>
    <r>
      <t xml:space="preserve">Orange | </t>
    </r>
    <r>
      <rPr>
        <sz val="8"/>
        <color rgb="FFC00000"/>
        <rFont val="Arial Narrow"/>
        <family val="2"/>
      </rPr>
      <t>vegan</t>
    </r>
  </si>
  <si>
    <r>
      <t xml:space="preserve">Trauben, weiß oder blau | </t>
    </r>
    <r>
      <rPr>
        <sz val="8"/>
        <color rgb="FFC00000"/>
        <rFont val="Arial Narrow"/>
        <family val="2"/>
      </rPr>
      <t xml:space="preserve">vegan  </t>
    </r>
    <r>
      <rPr>
        <sz val="10"/>
        <color theme="1" tint="0.249977111117893"/>
        <rFont val="Arial Narrow"/>
        <family val="2"/>
      </rPr>
      <t xml:space="preserve">                                                                    </t>
    </r>
  </si>
  <si>
    <r>
      <t xml:space="preserve">Zitrone | </t>
    </r>
    <r>
      <rPr>
        <sz val="8"/>
        <color rgb="FFC00000"/>
        <rFont val="Arial Narrow"/>
        <family val="2"/>
      </rPr>
      <t>vegan</t>
    </r>
  </si>
  <si>
    <r>
      <t xml:space="preserve">Kartoffelsalat | </t>
    </r>
    <r>
      <rPr>
        <sz val="10"/>
        <color rgb="FFC00000"/>
        <rFont val="Arial Narrow"/>
        <family val="2"/>
      </rPr>
      <t xml:space="preserve">Beilagenportion </t>
    </r>
    <r>
      <rPr>
        <sz val="8"/>
        <color rgb="FFC00000"/>
        <rFont val="Arial Narrow"/>
        <family val="2"/>
      </rPr>
      <t xml:space="preserve">vegan </t>
    </r>
  </si>
  <si>
    <r>
      <t xml:space="preserve">Kartoffelsalat | </t>
    </r>
    <r>
      <rPr>
        <sz val="10"/>
        <color rgb="FFC00000"/>
        <rFont val="Arial Narrow"/>
        <family val="2"/>
      </rPr>
      <t xml:space="preserve">Kilogramm </t>
    </r>
    <r>
      <rPr>
        <sz val="8"/>
        <color rgb="FFC00000"/>
        <rFont val="Arial Narrow"/>
        <family val="2"/>
      </rPr>
      <t xml:space="preserve">vegan </t>
    </r>
  </si>
  <si>
    <r>
      <t xml:space="preserve">Kartoffel-Gurkensalat | </t>
    </r>
    <r>
      <rPr>
        <sz val="10"/>
        <color rgb="FFC00000"/>
        <rFont val="Arial Narrow"/>
        <family val="2"/>
      </rPr>
      <t xml:space="preserve">Beilagenportion </t>
    </r>
    <r>
      <rPr>
        <sz val="8"/>
        <color rgb="FFC00000"/>
        <rFont val="Arial Narrow"/>
        <family val="2"/>
      </rPr>
      <t>vegan</t>
    </r>
    <r>
      <rPr>
        <sz val="10"/>
        <color rgb="FFC00000"/>
        <rFont val="Arial Narrow"/>
        <family val="2"/>
      </rPr>
      <t xml:space="preserve"> </t>
    </r>
  </si>
  <si>
    <r>
      <t xml:space="preserve">Kartoffel-Gurkensalat | </t>
    </r>
    <r>
      <rPr>
        <sz val="10"/>
        <color rgb="FFC00000"/>
        <rFont val="Arial Narrow"/>
        <family val="2"/>
      </rPr>
      <t xml:space="preserve">Kilogramm </t>
    </r>
    <r>
      <rPr>
        <sz val="8"/>
        <color rgb="FFC00000"/>
        <rFont val="Arial Narrow"/>
        <family val="2"/>
      </rPr>
      <t xml:space="preserve">vegan </t>
    </r>
  </si>
  <si>
    <r>
      <t xml:space="preserve">Krautsalat mit Speckwürfeln | </t>
    </r>
    <r>
      <rPr>
        <sz val="10"/>
        <color rgb="FFC00000"/>
        <rFont val="Arial Narrow"/>
        <family val="2"/>
      </rPr>
      <t>Beilagenportion</t>
    </r>
  </si>
  <si>
    <r>
      <t xml:space="preserve">Krautsalat mit Speckwürfeln | </t>
    </r>
    <r>
      <rPr>
        <sz val="10"/>
        <color rgb="FFC00000"/>
        <rFont val="Arial Narrow"/>
        <family val="2"/>
      </rPr>
      <t>Kilogramm</t>
    </r>
  </si>
  <si>
    <t>Bio-Orangensaft</t>
  </si>
  <si>
    <r>
      <t xml:space="preserve">Spießchen | </t>
    </r>
    <r>
      <rPr>
        <sz val="10"/>
        <color rgb="FFC00000"/>
        <rFont val="Arial Narrow"/>
        <family val="2"/>
      </rPr>
      <t xml:space="preserve">mit hausgemachtem Antipastigemüse </t>
    </r>
    <r>
      <rPr>
        <sz val="8"/>
        <color rgb="FFC00000"/>
        <rFont val="Arial Narrow"/>
        <family val="2"/>
      </rPr>
      <t xml:space="preserve">vegan </t>
    </r>
  </si>
  <si>
    <r>
      <t xml:space="preserve">Salat von frischen Früchten | </t>
    </r>
    <r>
      <rPr>
        <sz val="8"/>
        <color rgb="FFC00000"/>
        <rFont val="Arial Narrow"/>
        <family val="2"/>
      </rPr>
      <t>vegan</t>
    </r>
  </si>
  <si>
    <t>Gebinde</t>
  </si>
  <si>
    <r>
      <t xml:space="preserve">Nespressokapseln Vertuo oder klassisch | </t>
    </r>
    <r>
      <rPr>
        <sz val="10"/>
        <color rgb="FFC00000"/>
        <rFont val="Arial Narrow"/>
        <family val="2"/>
      </rPr>
      <t>50 Stück Gebinde, gemischte Sorten</t>
    </r>
  </si>
  <si>
    <t>Abgabe nur im kompletten Gebinde bzw. Träger. Die aufgeführten Kaltgetränke sind Kommissionsware. Angebrochene Träger, Flaschen und Fässer können nicht gutgeschrieben werden bzw. werden ganz berechnet. Bitte beachten Sie, dass wir für nicht verbrauchte und voll zurückgegebene Träger eine Handlinggebühr von 8,00 Euro, für Fässer von 17,00 Euro und für Patronen von 29,00 Euro pro Einheit erheben.</t>
  </si>
  <si>
    <t>Eine Mengenreduzierung von vorbestellten und auftagsbestätigten Speisen ist nur im Rahmen von maximal 20 % möglich. Erhöhungen der vorbestellten Portionen/Teile/Kilogramm ist gerne in Absprache mit uns möglich. Eine Anlieferung pro Messetag innerhalb unserer regulären Touren (Früh-Tour 8.00 - 9.00 Uhr, Mittags-Tour 11.00 - 12.00 Uhr) erfolgt kostenfrei für Sie. 
Eine zweite Anlieferung in unseren regulären Touren wird mit € 25,00 netto in Rechnung gestellt. Lieferungen/Nachlieferungen außerhalb unserer regulären Touren gerne gegen 50,00 € netto pro gesonderter Lieferung. Bei Bestellung von Warmgerichten stellen wir Ihnen Chafing-Dishes mit Elektro-Heizung (230 Volt - 0,8 KW) zum Warmhalten der Speisen kostenfrei zur Verfügung.</t>
  </si>
  <si>
    <t xml:space="preserve">  3. | Ausstattungspauschale</t>
  </si>
  <si>
    <t>Gallone</t>
  </si>
  <si>
    <r>
      <t xml:space="preserve">Wassergallone für Wasserspender | </t>
    </r>
    <r>
      <rPr>
        <sz val="10"/>
        <color rgb="FFC00000"/>
        <rFont val="Arial Narrow"/>
        <family val="2"/>
      </rPr>
      <t>ca. 18 Liter</t>
    </r>
  </si>
  <si>
    <r>
      <t xml:space="preserve">Nespresso Maschine </t>
    </r>
    <r>
      <rPr>
        <b/>
        <sz val="10"/>
        <color theme="1" tint="0.249977111117893"/>
        <rFont val="Arial Narrow"/>
        <family val="2"/>
      </rPr>
      <t>Classic</t>
    </r>
    <r>
      <rPr>
        <sz val="10"/>
        <color theme="1" tint="0.249977111117893"/>
        <rFont val="Arial Narrow"/>
        <family val="2"/>
      </rPr>
      <t xml:space="preserve"> | </t>
    </r>
    <r>
      <rPr>
        <sz val="10"/>
        <color rgb="FFC00000"/>
        <rFont val="Arial Narrow"/>
        <family val="2"/>
      </rPr>
      <t>1 Litertank und separater Milchschäumer 230 Volt</t>
    </r>
  </si>
  <si>
    <r>
      <t xml:space="preserve">Nespresso Maschine </t>
    </r>
    <r>
      <rPr>
        <b/>
        <sz val="10"/>
        <color theme="1" tint="0.249977111117893"/>
        <rFont val="Arial Narrow"/>
        <family val="2"/>
      </rPr>
      <t xml:space="preserve">Vertuo </t>
    </r>
    <r>
      <rPr>
        <sz val="10"/>
        <color theme="1" tint="0.249977111117893"/>
        <rFont val="Arial Narrow"/>
        <family val="2"/>
      </rPr>
      <t xml:space="preserve">| </t>
    </r>
    <r>
      <rPr>
        <sz val="10"/>
        <color rgb="FFC00000"/>
        <rFont val="Arial Narrow"/>
        <family val="2"/>
      </rPr>
      <t>1 Litertank und separater Milchschäumer 230 Volt</t>
    </r>
  </si>
  <si>
    <t>Zwischensumme</t>
  </si>
  <si>
    <t>Tage</t>
  </si>
  <si>
    <t>12 x 0,33 l / Träger</t>
  </si>
  <si>
    <r>
      <t xml:space="preserve">Durchlaufkühler 1-leitig | </t>
    </r>
    <r>
      <rPr>
        <sz val="10"/>
        <color rgb="FFC00000"/>
        <rFont val="Arial Narrow"/>
        <family val="2"/>
      </rPr>
      <t>Auftischgerät 230 Volt
Messedauer 1-3 Tage 105,00 € pro Messetag 
Messedauer ab 4 Tage 95,00 € pro Messetag</t>
    </r>
  </si>
  <si>
    <r>
      <t>Durchlaufkühler 2-leitig |</t>
    </r>
    <r>
      <rPr>
        <sz val="10"/>
        <color rgb="FFC00000"/>
        <rFont val="Arial Narrow"/>
        <family val="2"/>
      </rPr>
      <t xml:space="preserve"> Auftischgerät 230 Volt
Messedauer 1-3 Tage 109,00 € pro Messetag 
Messedauer ab 4 Tage 99,00 € pro Messetag</t>
    </r>
  </si>
  <si>
    <r>
      <t xml:space="preserve">Edelstahlzapfhahn 1-leitig | </t>
    </r>
    <r>
      <rPr>
        <sz val="10"/>
        <color rgb="FFC00000"/>
        <rFont val="Arial Narrow"/>
        <family val="2"/>
      </rPr>
      <t>mit Untertischkühler 230 Volt
Messedauer 1-3 Tage 145,00 € pro Messetag 
Messedauer ab 4 Tage 125,00 € pro Messetag</t>
    </r>
  </si>
  <si>
    <r>
      <t xml:space="preserve">Edelstahlzapfhahn 2-leitig | </t>
    </r>
    <r>
      <rPr>
        <sz val="10"/>
        <color rgb="FFC00000"/>
        <rFont val="Arial Narrow"/>
        <family val="2"/>
      </rPr>
      <t>mit Untertischkühler 230 Volt
Messedauer 1-3 Tage 155,00 € pro Messetag 
Messedauer ab 4 Tage 135,00 € pro Messetag</t>
    </r>
  </si>
  <si>
    <r>
      <t xml:space="preserve">Premixanlage, 6-leitig | </t>
    </r>
    <r>
      <rPr>
        <sz val="10"/>
        <color rgb="FFC00000"/>
        <rFont val="Arial Narrow"/>
        <family val="2"/>
      </rPr>
      <t>Auftischgerät
Messedauer 1-3 Tage 209,00 € pro Messetag 
Messedauer ab 4 Tage 189,00 € pro Messetag</t>
    </r>
  </si>
  <si>
    <r>
      <t xml:space="preserve">Premixanlage, 6-leitig | </t>
    </r>
    <r>
      <rPr>
        <sz val="10"/>
        <color rgb="FFC00000"/>
        <rFont val="Arial Narrow"/>
        <family val="2"/>
      </rPr>
      <t>Untertischgerät
Messedauer 1-3 Tage 269,00 € pro Messetag 
Messedauer ab 4 Tage 249,00 € pro Messetag</t>
    </r>
  </si>
  <si>
    <r>
      <rPr>
        <b/>
        <u/>
        <sz val="10"/>
        <color theme="1" tint="0.249977111117893"/>
        <rFont val="Arial Narrow"/>
        <family val="2"/>
      </rPr>
      <t>Allgemeine Informationen:</t>
    </r>
    <r>
      <rPr>
        <sz val="10"/>
        <color theme="1" tint="0.249977111117893"/>
        <rFont val="Arial Narrow"/>
        <family val="2"/>
      </rPr>
      <t xml:space="preserve">
- Änderungen der Bestellmengen für den jeweils nächsten Messetag sind täglich bis 14:00 Uhr möglich. 
- Die Anlieferung der Ausstattung und der Getränke erfolgt am Vortag der Messe ohne Mehrkosten für Sie.
- Eine Anlieferung pro Messetag innerhalb unserer regulären Touren (Früh-Tour ca. 8.00 - 9.00 Uhr, Mittags-Tour ca. 11.00 - 12.00 Uhr) erfolgt kostenfrei. Eine zweite Anlieferung in unseren regulären Touren wird mit 25,00 € netto in Rechnung gestellt. Lieferungen/Nachlieferungen außerhalb unserer regulären Touren gerne gegen 50,00 € netto pro Lieferung. </t>
    </r>
  </si>
  <si>
    <t>JA</t>
  </si>
  <si>
    <r>
      <t xml:space="preserve">Stückobst, saisonal: Äpfel, Birnen, Bananen usw. | </t>
    </r>
    <r>
      <rPr>
        <sz val="8"/>
        <color rgb="FFC00000"/>
        <rFont val="Arial Narrow"/>
        <family val="2"/>
      </rPr>
      <t>vegan</t>
    </r>
  </si>
  <si>
    <t>2.2 Cola, Limonaden und Schorlen</t>
  </si>
  <si>
    <t>2.4 Flaschenbiere</t>
  </si>
  <si>
    <t>2.5 Fassbiere</t>
  </si>
  <si>
    <t>2.9 Premixanlagen</t>
  </si>
  <si>
    <t>2.8 Prosecci &amp; Champagner</t>
  </si>
  <si>
    <t>3.1 Gläser</t>
  </si>
  <si>
    <t>3.2 Geschirr</t>
  </si>
  <si>
    <t>3.5 Geräte</t>
  </si>
  <si>
    <t>3.6 Sonstige Ausstattungsgegenstände</t>
  </si>
  <si>
    <t>4.2 Senf, Butter &amp; Co.</t>
  </si>
  <si>
    <t xml:space="preserve">4.3 Salzgebäck &amp; Fruchtgummi </t>
  </si>
  <si>
    <t>4.4 Kekse &amp; Schokolade</t>
  </si>
  <si>
    <t>4.5 Einwegartikel</t>
  </si>
  <si>
    <t>4.6 Reinigungsutensilien</t>
  </si>
  <si>
    <t>3.4 Kaffeemaschinen &amp; Wasserkocher</t>
  </si>
  <si>
    <t>3.3 Bestecke</t>
  </si>
  <si>
    <t>4.1 Kaffee, Tee, Milch &amp; Co.</t>
  </si>
  <si>
    <t>Bitte beachten Sie, dass keinerlei Verbrauchsmaterialien, auch wenn diese original verpackt sind, gutgeschrieben werden können.</t>
  </si>
  <si>
    <r>
      <rPr>
        <b/>
        <sz val="11"/>
        <color theme="1" tint="0.249977111117893"/>
        <rFont val="Calibri"/>
        <family val="2"/>
        <scheme val="minor"/>
      </rPr>
      <t>Unsere AGB sowie unsere Datenschutzerklärung – DSGVO – finden Sie auf</t>
    </r>
    <r>
      <rPr>
        <sz val="11"/>
        <color theme="10"/>
        <rFont val="Calibri"/>
        <family val="2"/>
        <scheme val="minor"/>
      </rPr>
      <t/>
    </r>
  </si>
  <si>
    <r>
      <t xml:space="preserve">Zusätzliche Anlieferung  
</t>
    </r>
    <r>
      <rPr>
        <b/>
        <sz val="8"/>
        <color rgb="FFC00000"/>
        <rFont val="Arial Narrow"/>
        <family val="2"/>
      </rPr>
      <t>Wird nur erhoben wenn hier aufgeführt</t>
    </r>
  </si>
  <si>
    <r>
      <t xml:space="preserve">Feiertagszuschlag  
</t>
    </r>
    <r>
      <rPr>
        <b/>
        <sz val="8"/>
        <color rgb="FFC00000"/>
        <rFont val="Arial Narrow"/>
        <family val="2"/>
      </rPr>
      <t>Wird nur erhoben wenn hier aufgeführt</t>
    </r>
  </si>
  <si>
    <r>
      <t xml:space="preserve">Handlings-/Organisationszuschlag Ausstattungspauschale  
</t>
    </r>
    <r>
      <rPr>
        <b/>
        <sz val="8"/>
        <color rgb="FFC00000"/>
        <rFont val="Arial Narrow"/>
        <family val="2"/>
      </rPr>
      <t>Wird nur erhoben wenn hier aufgeführt</t>
    </r>
  </si>
  <si>
    <r>
      <t>Mindermengenzuschlag</t>
    </r>
    <r>
      <rPr>
        <sz val="10"/>
        <color theme="1" tint="0.249977111117893"/>
        <rFont val="Arial Narrow"/>
        <family val="2"/>
      </rPr>
      <t xml:space="preserve"> 
</t>
    </r>
    <r>
      <rPr>
        <b/>
        <sz val="8"/>
        <color rgb="FFC00000"/>
        <rFont val="Arial Narrow"/>
        <family val="2"/>
      </rPr>
      <t>Bei Unterschreitung des Nettoauftragswertes von 1.000,00 € pro Messe in Höhe von 29,00 € netto</t>
    </r>
  </si>
  <si>
    <r>
      <t xml:space="preserve">Hygienepack Wasserspender I </t>
    </r>
    <r>
      <rPr>
        <sz val="10"/>
        <color rgb="FFC00000"/>
        <rFont val="Arial Narrow"/>
        <family val="2"/>
      </rPr>
      <t xml:space="preserve">Wasserbereitereinheit im Tausch </t>
    </r>
  </si>
  <si>
    <t>einmalig</t>
  </si>
  <si>
    <r>
      <t xml:space="preserve">Gastro-Kaffeemaschine I </t>
    </r>
    <r>
      <rPr>
        <sz val="10"/>
        <color rgb="FFC00000"/>
        <rFont val="Arial Narrow"/>
        <family val="2"/>
      </rPr>
      <t xml:space="preserve">2 Glaskaffeekannen für je 12 Tassen </t>
    </r>
  </si>
  <si>
    <r>
      <t xml:space="preserve">Kaffeevollautomat | </t>
    </r>
    <r>
      <rPr>
        <sz val="10"/>
        <color rgb="FFC00000"/>
        <rFont val="Arial Narrow"/>
        <family val="2"/>
      </rPr>
      <t>Anlieferung und Aufbau</t>
    </r>
    <r>
      <rPr>
        <sz val="10"/>
        <color theme="1" tint="0.249977111117893"/>
        <rFont val="Arial Narrow"/>
        <family val="2"/>
      </rPr>
      <t xml:space="preserve"> | einmalig </t>
    </r>
  </si>
  <si>
    <r>
      <rPr>
        <sz val="9"/>
        <color rgb="FF008000"/>
        <rFont val="TradeGothic LT CondEighteen"/>
      </rPr>
      <t>Preise/Auftragsannahme</t>
    </r>
    <r>
      <rPr>
        <sz val="9"/>
        <color theme="1"/>
        <rFont val="TradeGothic LT CondEighteen"/>
      </rPr>
      <t xml:space="preserve">
Die angegebenen Preise sind Nettopreise zuzüglich der gesetzlichen Umsatzsteuer. Bei einer Überschreitung des Zeitraums von 120 Tagen zwischen Auftragsannahme und Veranstaltungsbeginn, behält sich die Stürzer Catering GmbH das Recht vor, eine Preisänderung vorzunehmen. Bis zur Auftragsannahme sind alle Angebote freibleibend. An Sonn- und Feiertagen behalten wir uns vor, einen individuellen Zuschlag, abhängig vom Auftragswert, zu berechnen.
</t>
    </r>
    <r>
      <rPr>
        <sz val="9"/>
        <color rgb="FF008000"/>
        <rFont val="TradeGothic LT CondEighteen"/>
      </rPr>
      <t>Artikelwahl</t>
    </r>
    <r>
      <rPr>
        <sz val="9"/>
        <color theme="1"/>
        <rFont val="TradeGothic LT CondEighteen"/>
      </rPr>
      <t xml:space="preserve">
Die Stürzer Catering GmbH ist bemüht, alle Artikel wie angeboten bzw. aufgelistet zur Verfügung zu stellen, behält sich jedoch Änderungen vor. Die Übernahme jeglichen Beschaffungsrisikos oder irgendwie gearteter Garantien ist nicht möglich. Abweichungen berechtigen den Auftraggeber nicht zu Preiskürzungen. 
</t>
    </r>
    <r>
      <rPr>
        <sz val="9"/>
        <color rgb="FF008000"/>
        <rFont val="TradeGothic LT CondEighteen"/>
      </rPr>
      <t>Mindestauftragswert</t>
    </r>
    <r>
      <rPr>
        <sz val="9"/>
        <color theme="1"/>
        <rFont val="TradeGothic LT CondEighteen"/>
      </rPr>
      <t xml:space="preserve">
Bei Unterschreitung eines Mindestauftragswertes von € 1.000,00 netto pro Messe erheben wir eine Bearbeitungsgebühr in Höhe von € 29,00 netto.
</t>
    </r>
    <r>
      <rPr>
        <sz val="9"/>
        <color rgb="FF008000"/>
        <rFont val="TradeGothic LT CondEighteen"/>
      </rPr>
      <t xml:space="preserve">Mengenänderungen/-anpassungen während der Messe
</t>
    </r>
    <r>
      <rPr>
        <sz val="9"/>
        <color theme="1"/>
        <rFont val="TradeGothic LT CondEighteen"/>
      </rPr>
      <t xml:space="preserve">Die tägliche Belieferung erfolgt auf Grundlage des schriftlich erteilten Auftrags. Mengenänderungen/-anpassungen oder zusätzliche Bestellungen für den jeweils nächsten Messetag können bis spätestens 14.00 Uhr des Vortags telefonisch vorgenommen werden. Die Stürzer Catering GmbH versucht ihrerseits den Auftraggeber täglich bis längstens 14.00 Uhr telefonisch unter der verbindlich angegebenen Telefonnummer zu kontaktieren, um etwaige Änderungen zu besprechen. Sollte der Kontaktversuch der Stürzer Catering GmbH fruchtlos verlaufen, kommt am nächsten Messetag die im erteilten Auftrag festgelegte Menge zur Auslieferung und wird entsprechend verrechnet. Spätere Änderungswünsche können nicht oder nur bedingt berücksichtigt werden. 
Bei Sonderveranstaltungen (Pressekonferenzen, Standpartys usw.) verpflichtet sich der Auftraggeber, der Stürzer Catering GmbH die genaue Anzahl der Teilnehmer und die definitive Speisen- und Getränkeauswahl bis spätestens 12 Werktage vor der Veranstaltung verbindlich mitzuteilen. Diese Angaben gelten als garantierter Vertragsinhalt und werden bei der Endabrechnung entsprechend berücksichtigt.    
</t>
    </r>
    <r>
      <rPr>
        <sz val="9"/>
        <color rgb="FF008000"/>
        <rFont val="TradeGothic LT CondEighteen"/>
      </rPr>
      <t xml:space="preserve">Mängel/Umtausch
</t>
    </r>
    <r>
      <rPr>
        <sz val="9"/>
        <color theme="1"/>
        <rFont val="TradeGothic LT CondEighteen"/>
      </rPr>
      <t xml:space="preserve">Offensichtliche Mängel können nur berücksichtigt werden, wenn die Beanstandung unverzüglich nach Erhalt der Ware erfolgt. Spätere Reklamationen können nicht mehr berücksichtigt werden. Der Umtausch falsch bestellter Ware ist nur bedingt bzw. bei Lebens- und Genussmitteln nicht möglich. Verdeckte Mängel an gelieferten Waren müssen der Stürzer Catering GmbH unverzüglich, spätestens jedoch innerhalb von 24 Stunden nach Entdeckung, mitgeteilt werden. Für unsachgemäße Lagerung durch den Kunden übernimmt die Stürzer Catering GmbH keine Haftung.
</t>
    </r>
    <r>
      <rPr>
        <sz val="9"/>
        <color rgb="FF008000"/>
        <rFont val="TradeGothic LT CondEighteen"/>
      </rPr>
      <t xml:space="preserve">Rückgabe von verunreinigtem Geschirr </t>
    </r>
    <r>
      <rPr>
        <sz val="9"/>
        <color theme="1"/>
        <rFont val="TradeGothic LT CondEighteen"/>
      </rPr>
      <t xml:space="preserve">
Leihgeschirr ist aus Hygienegründen von Speiseresten, Servietten usw. zu befreien. Bei Nichtbeachtung wird ein Aufpreis von 30 % auf den Leihpreis erhoben.
</t>
    </r>
    <r>
      <rPr>
        <sz val="9"/>
        <color rgb="FF008000"/>
        <rFont val="TradeGothic LT CondEighteen"/>
      </rPr>
      <t xml:space="preserve">Anlieferung/Abholung von Leergut
</t>
    </r>
    <r>
      <rPr>
        <sz val="9"/>
        <color theme="1"/>
        <rFont val="TradeGothic LT CondEighteen"/>
      </rPr>
      <t xml:space="preserve">Sollte aufgrund von Betriebsstörungen in Betrieb oder Lager der Stürzer Catering GmbH oder deren Rohstofflieferanten durch Streik, Krieg, Wasser, Maschinenbruch, Energiemangel, Aussperrung oder andere unvorhergesehene Ereignisse oder durch Behinderung des Verkehrs, widrige Witterungsverhältnisse oder im Falle von die Lieferung behindernden behördlichen Maßnahmen, Verfügungen von hoher Hand oder sonstiger höherer Gewalt  keine oder eine verspätete Lieferung erfolgen, bedeutet dies nicht automatisch eine Vertragsaufhebung. Keinesfalls ist der Auftraggeber berechtigt, Kürzungen des vereinbarten Kaufpreises vorzunehmen bzw. die Zahlung zu verweigern. Die Stürzer Catering GmbH wird von der Lieferverpflichtung frei, wenn sie an der Erfüllung ihrer Verpflichtung durch den Eintritt von vorgenannten unvorhersehbaren Umständen gehindert wird.
Eine Lieferfahrt pro Messetag innerhalb unserer regulären Touren (Früh-Tour zwischen 8.00 und 9.00 Uhr, Mittags-Tour zwischen 11.00 und 12.00 Uhr) erfolgt kostenfrei. Eine zweite Anlieferung in unseren regulären Touren wird mit € 25,00 netto in Rechnung gestellt. Für Sonderfahrten außerhalb der Regeltouren fallen Kosten in Höhe von 50,00 EUR zzgl. der gesetzlichen Umsatzsteuer an. Anlieferungen vor Messebeginn (Aufbauverpflegung, Erstanlieferung von Equipment und Getränken am Vortag) und nach Messeende (Abbauverpflegung) sind kostenpflichtig und werden ebenfalls mit € 50,00 pro Fahrt zzgl. gesetzlicher Umsatzsteuer berechnet.
Die Abholung des Leerguts am letzten Messetag erfolgt nach Messeende gemäß der gültigen Einfahrtsbedingungen der Messe München GmbH. 
</t>
    </r>
    <r>
      <rPr>
        <sz val="9"/>
        <color rgb="FF008000"/>
        <rFont val="TradeGothic LT CondEighteen"/>
      </rPr>
      <t>Verlust oder Beschädigung von (Miet-)Gegenständen</t>
    </r>
    <r>
      <rPr>
        <sz val="9"/>
        <color theme="1"/>
        <rFont val="TradeGothic LT CondEighteen"/>
      </rPr>
      <t xml:space="preserve">
Für angemietete bzw. zur Verfügung gestellte Gegenstände obliegt dem Mieter von der Übernahme bis zur Rückgabe die Sorgfaltspflicht. Bei Beschädigung oder Verlust durch Eigenverschulden des Mieters oder ihm zurechenbares Verschulden, insbesondere seiner Angestellten oder Gäste, werden die Kosten der Wiederbeschaffung bzw. der Reparatur dem Mieter in Rechnung gestellt. Der Mieter ist verpflichtet, die Leihgegenstände auf eigene Kosten gegen Feuer- und Diebstahlgefahr ausreichend zu versichern. Künftige Rechte aus dem Versicherungsvertrag sowie etwaige Ersatzansprüche stehen der Stürzer Catering GmbH zu. Zur Sicherheit tritt der Mieter diese an die Stürzer Catering GmbH ab.
</t>
    </r>
    <r>
      <rPr>
        <sz val="9"/>
        <color rgb="FF008000"/>
        <rFont val="TradeGothic LT CondEighteen"/>
      </rPr>
      <t xml:space="preserve">Fehlbedienung von Leihgeräten
</t>
    </r>
    <r>
      <rPr>
        <sz val="9"/>
        <color theme="1"/>
        <rFont val="TradeGothic LT CondEighteen"/>
      </rPr>
      <t xml:space="preserve">Serviceeinsätze von Mitarbeitern der Stürzer Catering GmbH oder von dieser beauftragter Servicepartner, die durch Fehl- oder Falschbedienung sowie Verunreinigung/mangelhafte Reinigung von Leihgeräten durch den Mieter insbesondere durch seine Angestellten oder Gäste, verursacht wurden, sind kostenpflichtig und werden zum gültigen Satz berechnet.
</t>
    </r>
    <r>
      <rPr>
        <sz val="9"/>
        <color rgb="FF008000"/>
        <rFont val="TradeGothic LT CondEighteen"/>
      </rPr>
      <t xml:space="preserve">Stornierung
</t>
    </r>
    <r>
      <rPr>
        <sz val="9"/>
        <color theme="1"/>
        <rFont val="TradeGothic LT CondEighteen"/>
      </rPr>
      <t xml:space="preserve">Erfolgt ein Vertragsrücktritt von Seiten des Veranstalters nach Auftragserteilung, berechnen wir für Personalleistungen eine Stornogebühr von 100 %. Bei Stornierung von Speisen- und Getränkeleistungen sowie Mietgegenständen ab 12 Werktage vor Veranstaltungsbeginn, wird die volle Auftragssumme fällig. Zusätzlich behalten wir uns vor, bei einer früheren Stornierung die 
bis dahin entstandenen Kosten in voller Höhe in Rechnung zu stellen. Dem Veranstalter bleibt es vorbehalten, der Stürzer GmbH einen geringeren Schaden nachzuweisen. 
Im Falle einer Stornierung nach erfolgter Auftragserteilung – unabhängig von der Zeitspanne bis zur Veranstaltung - aufgrund von der Lieferung behindernden behördlichen Maßnahmen, Verfügungen von hoher Hand, sonstiger höherer Gewalt, Epidemien oder Pandemien berechnen wir eine Bearbeitungsgebühr in Höhe von 25 % der Auftragssumme, für beauftragte Personalleistungen 100 %.  
</t>
    </r>
    <r>
      <rPr>
        <sz val="9"/>
        <color rgb="FF008000"/>
        <rFont val="TradeGothic LT CondEighteen"/>
      </rPr>
      <t>Zahlungsmodalitäten</t>
    </r>
    <r>
      <rPr>
        <sz val="9"/>
        <color theme="1"/>
        <rFont val="TradeGothic LT CondEighteen"/>
      </rPr>
      <t xml:space="preserve">
Die Rechnungslegung erfolgt nach der Veranstaltung. Die korrekte Rechnungsanschrift sowie alle für die Rechnungslegung relevanten Daten sind der Stürzer Catering GmbH verbindlich bei Auftragserteilung schriftlich mitzuteilen. Für jegliche Korrekturen der Rechnung, die der Auftragnehmer nicht zu verantworten hat, wird eine Bearbeitungsgebühr in Höhe von € 30,00 netto erhoben. Der Rechnungsbetrag wird zehn Tage nach Rechnungsdatum ohne Abzüge zur Zahlung fällig. Bei Zahlungsverzug ist die Stürzer Catering GmbH berechtigt, von da an Zinsen laut Gesetz zu verlangen. Die Geltendmachung eines weitergehenden Schadens bleibt hiervon unberührt. 
Ist die Rechnungsadresse außerhalb Deutschlands, wird eine Vorauszahlung in Höhe von 100 % des geschätzten Umsatzvolumens fällig. Der Anzahlungsbetrag muss spätestens 10 Werktage vor Messebeginn auf dem Konto der Stürzer Catering GmbH eingehen. Für Zahlungen aus dem Nicht-EU Ausland erheben wir eine Gebühr in Höhe von 1,5 % der Rechnungssumme, mindestens jedoch € 35,00 netto. Bei allen Aufträgen behält sich die Stürzer Catering GmbH das Eigentumsrecht an gelieferten Waren bis zur vollständigen Bezahlung des Kaufpreises vor.
</t>
    </r>
    <r>
      <rPr>
        <sz val="9"/>
        <color rgb="FF008000"/>
        <rFont val="TradeGothic LT CondEighteen"/>
      </rPr>
      <t>Datenschutz/Veröffentlichungsrecht</t>
    </r>
    <r>
      <rPr>
        <sz val="9"/>
        <color theme="1"/>
        <rFont val="TradeGothic LT CondEighteen"/>
      </rPr>
      <t xml:space="preserve">
Gemäß § 26 BDSG sind für die Geschäftsverbindungen benötigte Daten bei der Stürzer Catering GmbH gespeichert. Der Auftraggeber ist damit einverstanden, dass seine für die Auftragsabwicklung erforderlichen Daten mit Hilfe automatisierter Datenverarbeitungsanlagen bearbeitet werden. Die Stürzer Catering GmbH sichert zu, die Daten nur in diesem Zusammenhang zu verwenden. Der Auftraggeber erklärt sich gegenüber der Stürzer Catering GmbH ausdrücklich damit einverstanden, dass diese mit der Veranstaltung werben und sie als Referenzveranstaltung in allen Medien unentgeltlich und uneingeschränkt nutzen darf.
</t>
    </r>
    <r>
      <rPr>
        <sz val="9"/>
        <color rgb="FF008000"/>
        <rFont val="TradeGothic LT CondEighteen"/>
      </rPr>
      <t>Schriftform</t>
    </r>
    <r>
      <rPr>
        <sz val="9"/>
        <color theme="1"/>
        <rFont val="TradeGothic LT CondEighteen"/>
      </rPr>
      <t xml:space="preserve">
Änderungen oder Ergänzungen sowie die Aufhebung auch nur einzelner Bestimmungen dieser Bedingungen bedürfen zu ihrer Verbindlichkeit der Schriftform. Dasselbe gilt im Hinblick eines Verzichts auf diese Schriftformerfordernis.
</t>
    </r>
    <r>
      <rPr>
        <sz val="9"/>
        <color rgb="FF008000"/>
        <rFont val="TradeGothic LT CondEighteen"/>
      </rPr>
      <t>Teilnichtigkeit</t>
    </r>
    <r>
      <rPr>
        <sz val="9"/>
        <color theme="1"/>
        <rFont val="TradeGothic LT CondEighteen"/>
      </rPr>
      <t xml:space="preserve">
Sollte eine Bestimmung in diesen Geschäftsbedingungen oder eine Bestimmung im Rahmen sonstiger Vereinbarungen unwirksam sein oder werden, so wird hiervon die Wirksamkeit aller sonstigen Bestimmungen oder Vereinbarungen nicht berührt.
</t>
    </r>
    <r>
      <rPr>
        <sz val="9"/>
        <color rgb="FF008000"/>
        <rFont val="TradeGothic LT CondEighteen"/>
      </rPr>
      <t>Gerichtsstand und Erfüllungsort</t>
    </r>
    <r>
      <rPr>
        <sz val="9"/>
        <color theme="1"/>
        <rFont val="TradeGothic LT CondEighteen"/>
      </rPr>
      <t xml:space="preserve">
Für das Vertragsverhältnis gilt das deutsche Recht. Gerichtsstand und Erfüllungsort ist, wenn der Vertragspartner Vollkaufmann ist und der Vertrag zum Betrieb seines Handelsgewerbes gehört, für beide Teile München. Mit Auftragserteilung werden unsere Allgemeinen Geschäftsbedingungen als Vertragsbestandteil anerkannt.
</t>
    </r>
    <r>
      <rPr>
        <sz val="8"/>
        <color rgb="FF008000"/>
        <rFont val="TradeGothic LT CondEighteen"/>
      </rPr>
      <t xml:space="preserve">Stand: Juli 2025 – Die bisherigen AGB sind ungültig! (Änderungen, Irrtümer, Satz- und Druckfehler vorbehalten) </t>
    </r>
  </si>
  <si>
    <t>Person/Tag</t>
  </si>
  <si>
    <t>Unterbau-Geschirrspüler, 3-6 Minuten Kurzprogramm, einschließlich 5 L Reiniger und 1 L Klarspüler</t>
  </si>
  <si>
    <t xml:space="preserve">Unterbaugerät-Gläserspüler, 3 - 6 Minuten Kurzprogramm, einschließlich 5 L Reiniger und 1 L Klarspüler 
</t>
  </si>
  <si>
    <t>Summe bei Messen ab 3 Tagen</t>
  </si>
  <si>
    <t>%</t>
  </si>
  <si>
    <t>Summe bei Messen bis zu 3 Tagen</t>
  </si>
  <si>
    <r>
      <t>Überstunde I</t>
    </r>
    <r>
      <rPr>
        <sz val="10"/>
        <color rgb="FFC00000"/>
        <rFont val="Arial Narrow"/>
        <family val="2"/>
      </rPr>
      <t xml:space="preserve"> Chefhostess/Chefhost</t>
    </r>
  </si>
  <si>
    <r>
      <t xml:space="preserve">Überstunde I </t>
    </r>
    <r>
      <rPr>
        <sz val="10"/>
        <color rgb="FFC00000"/>
        <rFont val="Arial Narrow"/>
        <family val="2"/>
      </rPr>
      <t>Hostess/Host</t>
    </r>
  </si>
  <si>
    <r>
      <t xml:space="preserve">Bistro-Schürze´im Verleih I </t>
    </r>
    <r>
      <rPr>
        <sz val="10"/>
        <color rgb="FFC00000"/>
        <rFont val="Arial Narrow"/>
        <family val="2"/>
      </rPr>
      <t>schwarz, lang</t>
    </r>
    <r>
      <rPr>
        <sz val="10"/>
        <color theme="1" tint="0.249977111117893"/>
        <rFont val="Arial Narrow"/>
        <family val="2"/>
      </rPr>
      <t xml:space="preserve"> I einschließlich Reinigung </t>
    </r>
  </si>
  <si>
    <r>
      <t xml:space="preserve">Einheitliche Kostüme/Anzüge I </t>
    </r>
    <r>
      <rPr>
        <sz val="10"/>
        <color rgb="FFC00000"/>
        <rFont val="Arial Narrow"/>
        <family val="2"/>
      </rPr>
      <t>bitte fragen Sie uns</t>
    </r>
  </si>
  <si>
    <r>
      <t xml:space="preserve">Tägliche Anfahrtskosten I </t>
    </r>
    <r>
      <rPr>
        <sz val="10"/>
        <color rgb="FFC00000"/>
        <rFont val="Arial Narrow"/>
        <family val="2"/>
      </rPr>
      <t xml:space="preserve">Arbeitsweg Messe </t>
    </r>
  </si>
  <si>
    <r>
      <t>Transport- und Reinigungskosten I</t>
    </r>
    <r>
      <rPr>
        <sz val="10"/>
        <color rgb="FFC00000"/>
        <rFont val="Arial Narrow"/>
        <family val="2"/>
      </rPr>
      <t xml:space="preserve"> einheitliche Kostüme/Anzüge</t>
    </r>
  </si>
  <si>
    <r>
      <t xml:space="preserve">Briefing I </t>
    </r>
    <r>
      <rPr>
        <sz val="10"/>
        <color rgb="FFC00000"/>
        <rFont val="Arial Narrow"/>
        <family val="2"/>
      </rPr>
      <t xml:space="preserve">Anfahrtskosten </t>
    </r>
  </si>
  <si>
    <r>
      <t xml:space="preserve">Briefing Messervortag Chefhostess/Chefhost | </t>
    </r>
    <r>
      <rPr>
        <sz val="10"/>
        <color rgb="FFC00000"/>
        <rFont val="Arial Narrow"/>
        <family val="2"/>
      </rPr>
      <t>Mindesteinsatz 2 Std.</t>
    </r>
  </si>
  <si>
    <r>
      <t xml:space="preserve">Briefing Messevortag Hostess/Host  | </t>
    </r>
    <r>
      <rPr>
        <sz val="10"/>
        <color rgb="FFC00000"/>
        <rFont val="Arial Narrow"/>
        <family val="2"/>
      </rPr>
      <t>Mindesteinsatz 2 Std.</t>
    </r>
  </si>
  <si>
    <r>
      <rPr>
        <b/>
        <sz val="10"/>
        <color rgb="FFC00000"/>
        <rFont val="Arial Narrow"/>
        <family val="2"/>
      </rPr>
      <t xml:space="preserve">Messehostess/Messehost </t>
    </r>
    <r>
      <rPr>
        <b/>
        <sz val="10"/>
        <rFont val="Arial Narrow"/>
        <family val="2"/>
      </rPr>
      <t xml:space="preserve">
</t>
    </r>
    <r>
      <rPr>
        <sz val="10"/>
        <color theme="1" tint="0.249977111117893"/>
        <rFont val="Arial Narrow"/>
        <family val="2"/>
      </rPr>
      <t>Gastro-Training und gute Englischkenntnisse
Preis pro Stunde I Mindesteinsatzzeit 9 Stunden pro Messetag
Schwarze Hose/Rock - weiße Bluse/Hemd</t>
    </r>
  </si>
  <si>
    <r>
      <rPr>
        <b/>
        <sz val="10"/>
        <color rgb="FFC00000"/>
        <rFont val="Arial Narrow"/>
        <family val="2"/>
      </rPr>
      <t>Chefhostess/Chefhost</t>
    </r>
    <r>
      <rPr>
        <sz val="10"/>
        <color rgb="FFC00000"/>
        <rFont val="Arial Narrow"/>
        <family val="2"/>
      </rPr>
      <t xml:space="preserve">  
</t>
    </r>
    <r>
      <rPr>
        <sz val="10"/>
        <rFont val="Arial Narrow"/>
        <family val="2"/>
      </rPr>
      <t>G</t>
    </r>
    <r>
      <rPr>
        <sz val="10"/>
        <color theme="1" tint="0.249977111117893"/>
        <rFont val="Arial Narrow"/>
        <family val="2"/>
      </rPr>
      <t xml:space="preserve">astro-Training und gute Englischkenntnisse
Preis pro Messetag I 9 Arbeitsstunden I </t>
    </r>
    <r>
      <rPr>
        <b/>
        <sz val="10"/>
        <rFont val="Arial Narrow"/>
        <family val="2"/>
      </rPr>
      <t>Tagessatz</t>
    </r>
    <r>
      <rPr>
        <sz val="10"/>
        <color theme="1" tint="0.249977111117893"/>
        <rFont val="Arial Narrow"/>
        <family val="2"/>
      </rPr>
      <t xml:space="preserve">
Schwarze Hose/Rock - weiße Bluse/Hemd</t>
    </r>
  </si>
  <si>
    <r>
      <rPr>
        <b/>
        <sz val="10"/>
        <color rgb="FFC00000"/>
        <rFont val="Arial Narrow"/>
        <family val="2"/>
      </rPr>
      <t>Messehostess/Messehost</t>
    </r>
    <r>
      <rPr>
        <sz val="10"/>
        <color rgb="FFC00000"/>
        <rFont val="Arial Narrow"/>
        <family val="2"/>
      </rPr>
      <t xml:space="preserve"> 
</t>
    </r>
    <r>
      <rPr>
        <sz val="10"/>
        <color theme="1" tint="0.249977111117893"/>
        <rFont val="Arial Narrow"/>
        <family val="2"/>
      </rPr>
      <t xml:space="preserve">Gastro-Training und gute Englischkenntnisse
Preis pro Messetag I 9 Arbeitsstunden I </t>
    </r>
    <r>
      <rPr>
        <b/>
        <sz val="10"/>
        <rFont val="Arial Narrow"/>
        <family val="2"/>
      </rPr>
      <t>Tagessatz</t>
    </r>
    <r>
      <rPr>
        <sz val="10"/>
        <color theme="1" tint="0.249977111117893"/>
        <rFont val="Arial Narrow"/>
        <family val="2"/>
      </rPr>
      <t xml:space="preserve">
Schwarze Hose/Rock - weiße Bluse/Hemd</t>
    </r>
  </si>
  <si>
    <r>
      <t xml:space="preserve">WICHTIGER HINWEIS - BITTE BEACHTEN SIE: 
</t>
    </r>
    <r>
      <rPr>
        <b/>
        <sz val="10"/>
        <color theme="1"/>
        <rFont val="Arial Narrow"/>
        <family val="2"/>
      </rPr>
      <t xml:space="preserve">Tagessätze für Messepersonal können erst </t>
    </r>
    <r>
      <rPr>
        <b/>
        <u/>
        <sz val="10"/>
        <color theme="1"/>
        <rFont val="Arial Narrow"/>
        <family val="2"/>
      </rPr>
      <t>ab</t>
    </r>
    <r>
      <rPr>
        <b/>
        <sz val="10"/>
        <color theme="1"/>
        <rFont val="Arial Narrow"/>
        <family val="2"/>
      </rPr>
      <t xml:space="preserve"> einer gebuchten Anzahl von 3 Personen angesetzt werden. </t>
    </r>
    <r>
      <rPr>
        <b/>
        <u/>
        <sz val="10"/>
        <color theme="1"/>
        <rFont val="Arial Narrow"/>
        <family val="2"/>
      </rPr>
      <t>Unter</t>
    </r>
    <r>
      <rPr>
        <b/>
        <sz val="10"/>
        <color theme="1"/>
        <rFont val="Arial Narrow"/>
        <family val="2"/>
      </rPr>
      <t xml:space="preserve"> 3 Personen erfolgt eine Verrechnung nach Stunden zu dem unten angeführten Satz. </t>
    </r>
  </si>
  <si>
    <t>24 x 0,2 l / Träger</t>
  </si>
  <si>
    <t>Prozentualer Zuschlag Ausstattung bei Messen bis zu 3 Tagen</t>
  </si>
  <si>
    <t>Aktueller Inflationsaufschlag von 0 % auf unsere Listenpreise</t>
  </si>
  <si>
    <r>
      <t xml:space="preserve">1.5. | </t>
    </r>
    <r>
      <rPr>
        <b/>
        <sz val="10"/>
        <color rgb="FFC00000"/>
        <rFont val="Arial Narrow"/>
        <family val="2"/>
      </rPr>
      <t>Warme</t>
    </r>
    <r>
      <rPr>
        <b/>
        <sz val="10"/>
        <color theme="1" tint="0.249977111117893"/>
        <rFont val="Arial Narrow"/>
        <family val="2"/>
      </rPr>
      <t xml:space="preserve"> oder</t>
    </r>
    <r>
      <rPr>
        <b/>
        <sz val="10"/>
        <color rgb="FF0070C0"/>
        <rFont val="Arial Narrow"/>
        <family val="2"/>
      </rPr>
      <t xml:space="preserve"> kalte</t>
    </r>
    <r>
      <rPr>
        <b/>
        <sz val="10"/>
        <color theme="1" tint="0.249977111117893"/>
        <rFont val="Arial Narrow"/>
        <family val="2"/>
      </rPr>
      <t xml:space="preserve"> regionale Schmankerl</t>
    </r>
  </si>
  <si>
    <r>
      <t xml:space="preserve">1.4. | </t>
    </r>
    <r>
      <rPr>
        <b/>
        <sz val="10"/>
        <color rgb="FF0070C0"/>
        <rFont val="Arial Narrow"/>
        <family val="2"/>
      </rPr>
      <t>Kalte</t>
    </r>
    <r>
      <rPr>
        <b/>
        <sz val="10"/>
        <color theme="1" tint="0.249977111117893"/>
        <rFont val="Arial Narrow"/>
        <family val="2"/>
      </rPr>
      <t xml:space="preserve"> Wurstspezialitäten (In Schutzatmosphäre -</t>
    </r>
    <r>
      <rPr>
        <b/>
        <sz val="10"/>
        <color rgb="FFC00000"/>
        <rFont val="Arial Narrow"/>
        <family val="2"/>
      </rPr>
      <t xml:space="preserve"> Vaccum</t>
    </r>
    <r>
      <rPr>
        <b/>
        <sz val="10"/>
        <color theme="1" tint="0.249977111117893"/>
        <rFont val="Arial Narrow"/>
        <family val="2"/>
      </rPr>
      <t xml:space="preserve"> - verpackt pro kg 1,00 € Aufpreis)</t>
    </r>
  </si>
  <si>
    <r>
      <rPr>
        <sz val="6"/>
        <color theme="1" tint="0.249977111117893"/>
        <rFont val="Arial Narrow"/>
        <family val="2"/>
      </rPr>
      <t xml:space="preserve">
</t>
    </r>
    <r>
      <rPr>
        <sz val="10"/>
        <color theme="1" tint="0.249977111117893"/>
        <rFont val="Arial Narrow"/>
        <family val="2"/>
      </rPr>
      <t xml:space="preserve">Sehr geehrte Damen und Herren, 
</t>
    </r>
    <r>
      <rPr>
        <sz val="6"/>
        <color theme="1" tint="0.249977111117893"/>
        <rFont val="Arial Narrow"/>
        <family val="2"/>
      </rPr>
      <t xml:space="preserve">
</t>
    </r>
    <r>
      <rPr>
        <sz val="10"/>
        <color theme="1" tint="0.249977111117893"/>
        <rFont val="Arial Narrow"/>
        <family val="2"/>
      </rPr>
      <t xml:space="preserve">wir freuen uns sehr über Ihr Interesse an unserem Cateringservice und danken Ihnen                                                                            für Ihr Vertrauen in unser Haus und unsere Leistungen. Gerne haben wir auf Grundlage Ihrer 
Anfrage ein Angebot für Sie erstellt und hoffen, daß es Ihren Wünschen entspricht. 
</t>
    </r>
    <r>
      <rPr>
        <sz val="6"/>
        <color theme="1" tint="0.249977111117893"/>
        <rFont val="Arial Narrow"/>
        <family val="2"/>
      </rPr>
      <t xml:space="preserve">
</t>
    </r>
    <r>
      <rPr>
        <sz val="10"/>
        <color theme="1" tint="0.249977111117893"/>
        <rFont val="Arial Narrow"/>
        <family val="2"/>
      </rPr>
      <t xml:space="preserve">Bei Fragen, Wünschen oder Anregungen stehen wir Ihnen gerne mit Rat und Tat zur Seite.
</t>
    </r>
    <r>
      <rPr>
        <sz val="6"/>
        <color theme="1" tint="0.249977111117893"/>
        <rFont val="Arial Narrow"/>
        <family val="2"/>
      </rPr>
      <t xml:space="preserve">
</t>
    </r>
    <r>
      <rPr>
        <sz val="10"/>
        <color theme="1" tint="0.249977111117893"/>
        <rFont val="Arial Narrow"/>
        <family val="2"/>
      </rPr>
      <t xml:space="preserve">Ihr
</t>
    </r>
    <r>
      <rPr>
        <sz val="6"/>
        <color theme="1" tint="0.249977111117893"/>
        <rFont val="Arial Narrow"/>
        <family val="2"/>
      </rPr>
      <t xml:space="preserve">
</t>
    </r>
    <r>
      <rPr>
        <sz val="10"/>
        <color theme="1" tint="0.249977111117893"/>
        <rFont val="Arial Narrow"/>
        <family val="2"/>
      </rPr>
      <t>Stürzer Catering Team</t>
    </r>
  </si>
  <si>
    <r>
      <t xml:space="preserve">Lammsbräu hell </t>
    </r>
    <r>
      <rPr>
        <b/>
        <sz val="10"/>
        <color rgb="FF008000"/>
        <rFont val="Arial Narrow"/>
        <family val="2"/>
      </rPr>
      <t>BIO</t>
    </r>
    <r>
      <rPr>
        <sz val="10"/>
        <color theme="1" tint="0.249977111117893"/>
        <rFont val="Arial Narrow"/>
        <family val="2"/>
      </rPr>
      <t xml:space="preserve"> alkoholfrei |</t>
    </r>
    <r>
      <rPr>
        <sz val="10"/>
        <color rgb="FFC00000"/>
        <rFont val="Arial Narrow"/>
        <family val="2"/>
      </rPr>
      <t xml:space="preserve"> kleine Flasche</t>
    </r>
    <r>
      <rPr>
        <sz val="10"/>
        <color theme="1" tint="0.249977111117893"/>
        <rFont val="Arial Narrow"/>
        <family val="2"/>
      </rPr>
      <t xml:space="preserve"> I</t>
    </r>
    <r>
      <rPr>
        <b/>
        <sz val="8"/>
        <color rgb="FF006600"/>
        <rFont val="Arial Narrow"/>
        <family val="2"/>
      </rPr>
      <t xml:space="preserve"> A</t>
    </r>
  </si>
  <si>
    <r>
      <t xml:space="preserve">Beck's Pils | </t>
    </r>
    <r>
      <rPr>
        <sz val="10"/>
        <color rgb="FFC00000"/>
        <rFont val="Arial Narrow"/>
        <family val="2"/>
      </rPr>
      <t>kleine Flasche</t>
    </r>
    <r>
      <rPr>
        <sz val="10"/>
        <color theme="1" tint="0.249977111117893"/>
        <rFont val="Arial Narrow"/>
        <family val="2"/>
      </rPr>
      <t xml:space="preserve"> I </t>
    </r>
    <r>
      <rPr>
        <b/>
        <sz val="8"/>
        <color rgb="FF006600"/>
        <rFont val="Arial Narrow"/>
        <family val="2"/>
      </rPr>
      <t>A</t>
    </r>
  </si>
  <si>
    <r>
      <t>Pinot Grigio Mezzacorona I</t>
    </r>
    <r>
      <rPr>
        <sz val="10"/>
        <color rgb="FFC00000"/>
        <rFont val="Arial Narrow"/>
        <family val="2"/>
      </rPr>
      <t xml:space="preserve"> weiß </t>
    </r>
    <r>
      <rPr>
        <sz val="10"/>
        <rFont val="Arial Narrow"/>
        <family val="2"/>
      </rPr>
      <t xml:space="preserve">| Italien </t>
    </r>
    <r>
      <rPr>
        <sz val="10"/>
        <color theme="1" tint="0.249977111117893"/>
        <rFont val="Arial Narrow"/>
        <family val="2"/>
      </rPr>
      <t>I</t>
    </r>
    <r>
      <rPr>
        <b/>
        <sz val="8"/>
        <color rgb="FF006600"/>
        <rFont val="Arial Narrow"/>
        <family val="2"/>
      </rPr>
      <t xml:space="preserve"> L</t>
    </r>
  </si>
  <si>
    <r>
      <t xml:space="preserve">Chardonnay Mezzacorona I </t>
    </r>
    <r>
      <rPr>
        <sz val="10"/>
        <color rgb="FFC00000"/>
        <rFont val="Arial Narrow"/>
        <family val="2"/>
      </rPr>
      <t>weiß</t>
    </r>
    <r>
      <rPr>
        <sz val="10"/>
        <color theme="1" tint="0.249977111117893"/>
        <rFont val="Arial Narrow"/>
        <family val="2"/>
      </rPr>
      <t xml:space="preserve"> | Italien I </t>
    </r>
    <r>
      <rPr>
        <b/>
        <sz val="8"/>
        <color rgb="FF006600"/>
        <rFont val="Arial Narrow"/>
        <family val="2"/>
      </rPr>
      <t>L</t>
    </r>
  </si>
  <si>
    <r>
      <t xml:space="preserve">Merlot Mezzacorona I </t>
    </r>
    <r>
      <rPr>
        <sz val="10"/>
        <color rgb="FFC00000"/>
        <rFont val="Arial Narrow"/>
        <family val="2"/>
      </rPr>
      <t xml:space="preserve">rot </t>
    </r>
    <r>
      <rPr>
        <sz val="10"/>
        <color theme="1" tint="0.249977111117893"/>
        <rFont val="Arial Narrow"/>
        <family val="2"/>
      </rPr>
      <t xml:space="preserve">| Italien I </t>
    </r>
    <r>
      <rPr>
        <b/>
        <sz val="8"/>
        <color rgb="FF006600"/>
        <rFont val="Arial Narrow"/>
        <family val="2"/>
      </rPr>
      <t>L</t>
    </r>
  </si>
  <si>
    <r>
      <t xml:space="preserve">Primitivo di Manduria Trefilari | </t>
    </r>
    <r>
      <rPr>
        <sz val="10"/>
        <color rgb="FFC00000"/>
        <rFont val="Arial Narrow"/>
        <family val="2"/>
      </rPr>
      <t xml:space="preserve">rot </t>
    </r>
    <r>
      <rPr>
        <sz val="10"/>
        <color theme="1" tint="0.249977111117893"/>
        <rFont val="Arial Narrow"/>
        <family val="2"/>
      </rPr>
      <t xml:space="preserve">| Italien I </t>
    </r>
    <r>
      <rPr>
        <b/>
        <sz val="8"/>
        <color rgb="FF006600"/>
        <rFont val="Arial Narrow"/>
        <family val="2"/>
      </rPr>
      <t xml:space="preserve">L	</t>
    </r>
  </si>
  <si>
    <r>
      <t>Champagne Devaux |</t>
    </r>
    <r>
      <rPr>
        <sz val="10"/>
        <color rgb="FFC00000"/>
        <rFont val="Arial Narrow"/>
        <family val="2"/>
      </rPr>
      <t xml:space="preserve"> Frankreich</t>
    </r>
    <r>
      <rPr>
        <sz val="10"/>
        <color theme="1" tint="0.249977111117893"/>
        <rFont val="Arial Narrow"/>
        <family val="2"/>
      </rPr>
      <t xml:space="preserve"> I </t>
    </r>
    <r>
      <rPr>
        <b/>
        <sz val="8"/>
        <color rgb="FF006600"/>
        <rFont val="Arial Narrow"/>
        <family val="2"/>
      </rPr>
      <t>L</t>
    </r>
  </si>
  <si>
    <r>
      <t xml:space="preserve">Champagne Veuve Clicquot brut | </t>
    </r>
    <r>
      <rPr>
        <sz val="10"/>
        <color rgb="FFC00000"/>
        <rFont val="Arial Narrow"/>
        <family val="2"/>
      </rPr>
      <t>Frankreich</t>
    </r>
    <r>
      <rPr>
        <sz val="10"/>
        <color theme="1" tint="0.249977111117893"/>
        <rFont val="Arial Narrow"/>
        <family val="2"/>
      </rPr>
      <t xml:space="preserve"> I</t>
    </r>
    <r>
      <rPr>
        <b/>
        <sz val="8"/>
        <color rgb="FF006600"/>
        <rFont val="Arial Narrow"/>
        <family val="2"/>
      </rPr>
      <t xml:space="preserve"> L</t>
    </r>
  </si>
  <si>
    <r>
      <t xml:space="preserve">Prosecco Mionetto | </t>
    </r>
    <r>
      <rPr>
        <sz val="10"/>
        <color rgb="FFC00000"/>
        <rFont val="Arial Narrow"/>
        <family val="2"/>
      </rPr>
      <t>Italien</t>
    </r>
    <r>
      <rPr>
        <sz val="10"/>
        <color theme="1" tint="0.249977111117893"/>
        <rFont val="Arial Narrow"/>
        <family val="2"/>
      </rPr>
      <t xml:space="preserve"> I </t>
    </r>
    <r>
      <rPr>
        <b/>
        <sz val="8"/>
        <color rgb="FF006600"/>
        <rFont val="Arial Narrow"/>
        <family val="2"/>
      </rPr>
      <t>L</t>
    </r>
  </si>
  <si>
    <r>
      <t xml:space="preserve">Prosecco Valdo | </t>
    </r>
    <r>
      <rPr>
        <sz val="10"/>
        <color rgb="FFC00000"/>
        <rFont val="Arial Narrow"/>
        <family val="2"/>
      </rPr>
      <t>Italien</t>
    </r>
    <r>
      <rPr>
        <sz val="10"/>
        <color theme="1" tint="0.249977111117893"/>
        <rFont val="Arial Narrow"/>
        <family val="2"/>
      </rPr>
      <t xml:space="preserve"> I</t>
    </r>
    <r>
      <rPr>
        <b/>
        <sz val="8"/>
        <color rgb="FF006600"/>
        <rFont val="Arial Narrow"/>
        <family val="2"/>
      </rPr>
      <t xml:space="preserve"> L</t>
    </r>
  </si>
  <si>
    <r>
      <t>Riesling</t>
    </r>
    <r>
      <rPr>
        <b/>
        <sz val="10"/>
        <color rgb="FF006600"/>
        <rFont val="Arial Narrow"/>
        <family val="2"/>
      </rPr>
      <t xml:space="preserve"> BIO</t>
    </r>
    <r>
      <rPr>
        <sz val="10"/>
        <color theme="1" tint="0.249977111117893"/>
        <rFont val="Arial Narrow"/>
        <family val="2"/>
      </rPr>
      <t xml:space="preserve"> Forster I </t>
    </r>
    <r>
      <rPr>
        <sz val="10"/>
        <color rgb="FFC00000"/>
        <rFont val="Arial Narrow"/>
        <family val="2"/>
      </rPr>
      <t>weiß</t>
    </r>
    <r>
      <rPr>
        <sz val="10"/>
        <color theme="1" tint="0.249977111117893"/>
        <rFont val="Arial Narrow"/>
        <family val="2"/>
      </rPr>
      <t xml:space="preserve"> | Deutschland                                                                      </t>
    </r>
  </si>
  <si>
    <r>
      <t>Bionade</t>
    </r>
    <r>
      <rPr>
        <b/>
        <sz val="10"/>
        <color rgb="FF006600"/>
        <rFont val="Arial Narrow"/>
        <family val="2"/>
      </rPr>
      <t xml:space="preserve"> BIO </t>
    </r>
    <r>
      <rPr>
        <sz val="10"/>
        <color theme="1" tint="0.249977111117893"/>
        <rFont val="Arial Narrow"/>
        <family val="2"/>
      </rPr>
      <t xml:space="preserve">Holunder | </t>
    </r>
    <r>
      <rPr>
        <sz val="10"/>
        <color rgb="FFC00000"/>
        <rFont val="Arial Narrow"/>
        <family val="2"/>
      </rPr>
      <t>kleine Flasche</t>
    </r>
  </si>
  <si>
    <r>
      <t>Bionade</t>
    </r>
    <r>
      <rPr>
        <b/>
        <sz val="10"/>
        <color rgb="FF006600"/>
        <rFont val="Arial Narrow"/>
        <family val="2"/>
      </rPr>
      <t xml:space="preserve"> BIO</t>
    </r>
    <r>
      <rPr>
        <sz val="10"/>
        <color theme="1" tint="0.249977111117893"/>
        <rFont val="Arial Narrow"/>
        <family val="2"/>
      </rPr>
      <t xml:space="preserve"> Kräuter | </t>
    </r>
    <r>
      <rPr>
        <sz val="10"/>
        <color rgb="FFC00000"/>
        <rFont val="Arial Narrow"/>
        <family val="2"/>
      </rPr>
      <t>kleine Flasche</t>
    </r>
  </si>
  <si>
    <r>
      <t xml:space="preserve">Bionade </t>
    </r>
    <r>
      <rPr>
        <b/>
        <sz val="10"/>
        <color rgb="FF006600"/>
        <rFont val="Arial Narrow"/>
        <family val="2"/>
      </rPr>
      <t>BIO</t>
    </r>
    <r>
      <rPr>
        <sz val="10"/>
        <color theme="1" tint="0.249977111117893"/>
        <rFont val="Arial Narrow"/>
        <family val="2"/>
      </rPr>
      <t xml:space="preserve"> Litschi | </t>
    </r>
    <r>
      <rPr>
        <sz val="10"/>
        <color rgb="FFC00000"/>
        <rFont val="Arial Narrow"/>
        <family val="2"/>
      </rPr>
      <t>kleine Flasche</t>
    </r>
  </si>
  <si>
    <r>
      <t xml:space="preserve">Bionade </t>
    </r>
    <r>
      <rPr>
        <b/>
        <sz val="10"/>
        <color rgb="FF006600"/>
        <rFont val="Arial Narrow"/>
        <family val="2"/>
      </rPr>
      <t xml:space="preserve">BIO </t>
    </r>
    <r>
      <rPr>
        <sz val="10"/>
        <color theme="1" tint="0.249977111117893"/>
        <rFont val="Arial Narrow"/>
        <family val="2"/>
      </rPr>
      <t xml:space="preserve">Johannisbeere | </t>
    </r>
    <r>
      <rPr>
        <sz val="10"/>
        <color rgb="FFC00000"/>
        <rFont val="Arial Narrow"/>
        <family val="2"/>
      </rPr>
      <t>kleine Flasche</t>
    </r>
  </si>
  <si>
    <r>
      <t>Bionade</t>
    </r>
    <r>
      <rPr>
        <b/>
        <sz val="10"/>
        <color rgb="FF006600"/>
        <rFont val="Arial Narrow"/>
        <family val="2"/>
      </rPr>
      <t xml:space="preserve"> BIO</t>
    </r>
    <r>
      <rPr>
        <sz val="10"/>
        <color theme="1" tint="0.249977111117893"/>
        <rFont val="Arial Narrow"/>
        <family val="2"/>
      </rPr>
      <t xml:space="preserve"> Zitrone-Bergamotte | </t>
    </r>
    <r>
      <rPr>
        <sz val="10"/>
        <color rgb="FFC00000"/>
        <rFont val="Arial Narrow"/>
        <family val="2"/>
      </rPr>
      <t>kleine Flasche</t>
    </r>
  </si>
  <si>
    <r>
      <t xml:space="preserve">Bionade </t>
    </r>
    <r>
      <rPr>
        <b/>
        <sz val="10"/>
        <color rgb="FF006600"/>
        <rFont val="Arial Narrow"/>
        <family val="2"/>
      </rPr>
      <t>BIO</t>
    </r>
    <r>
      <rPr>
        <sz val="10"/>
        <color theme="1" tint="0.249977111117893"/>
        <rFont val="Arial Narrow"/>
        <family val="2"/>
      </rPr>
      <t xml:space="preserve"> Ingwer-Orange | </t>
    </r>
    <r>
      <rPr>
        <sz val="10"/>
        <color rgb="FFC00000"/>
        <rFont val="Arial Narrow"/>
        <family val="2"/>
      </rPr>
      <t>kleine Flasche</t>
    </r>
  </si>
  <si>
    <r>
      <t xml:space="preserve">H-Milch 1,5 % Fett | </t>
    </r>
    <r>
      <rPr>
        <sz val="10"/>
        <color rgb="FFC00000"/>
        <rFont val="Arial Narrow"/>
        <family val="2"/>
      </rPr>
      <t>Tetrapack</t>
    </r>
    <r>
      <rPr>
        <sz val="10"/>
        <color theme="1" tint="0.249977111117893"/>
        <rFont val="Arial Narrow"/>
        <family val="2"/>
      </rPr>
      <t xml:space="preserve"> I </t>
    </r>
    <r>
      <rPr>
        <b/>
        <sz val="8"/>
        <color rgb="FF006600"/>
        <rFont val="Arial Narrow"/>
        <family val="2"/>
      </rPr>
      <t>G</t>
    </r>
  </si>
  <si>
    <r>
      <t xml:space="preserve">H-Milch 3,5 % Fett | </t>
    </r>
    <r>
      <rPr>
        <sz val="10"/>
        <color rgb="FFC00000"/>
        <rFont val="Arial Narrow"/>
        <family val="2"/>
      </rPr>
      <t>Tetrapack</t>
    </r>
    <r>
      <rPr>
        <sz val="10"/>
        <color theme="1" tint="0.249977111117893"/>
        <rFont val="Arial Narrow"/>
        <family val="2"/>
      </rPr>
      <t xml:space="preserve"> I </t>
    </r>
    <r>
      <rPr>
        <b/>
        <sz val="8"/>
        <color rgb="FF006600"/>
        <rFont val="Arial Narrow"/>
        <family val="2"/>
      </rPr>
      <t>G</t>
    </r>
  </si>
  <si>
    <r>
      <t xml:space="preserve">Sojadrink | </t>
    </r>
    <r>
      <rPr>
        <sz val="10"/>
        <color rgb="FFC00000"/>
        <rFont val="Arial Narrow"/>
        <family val="2"/>
      </rPr>
      <t>Tetrapack</t>
    </r>
    <r>
      <rPr>
        <sz val="10"/>
        <color theme="1" tint="0.249977111117893"/>
        <rFont val="Arial Narrow"/>
        <family val="2"/>
      </rPr>
      <t xml:space="preserve"> I </t>
    </r>
    <r>
      <rPr>
        <b/>
        <sz val="8"/>
        <color rgb="FF006600"/>
        <rFont val="Arial Narrow"/>
        <family val="2"/>
      </rPr>
      <t>F</t>
    </r>
  </si>
  <si>
    <r>
      <t xml:space="preserve">Portionskaffeesahne | </t>
    </r>
    <r>
      <rPr>
        <sz val="10"/>
        <color rgb="FFC00000"/>
        <rFont val="Arial Narrow"/>
        <family val="2"/>
      </rPr>
      <t>240 Stück</t>
    </r>
    <r>
      <rPr>
        <sz val="10"/>
        <color theme="1" tint="0.249977111117893"/>
        <rFont val="Arial Narrow"/>
        <family val="2"/>
      </rPr>
      <t xml:space="preserve"> I </t>
    </r>
    <r>
      <rPr>
        <b/>
        <sz val="8"/>
        <color rgb="FF006600"/>
        <rFont val="Arial Narrow"/>
        <family val="2"/>
      </rPr>
      <t>G</t>
    </r>
  </si>
  <si>
    <r>
      <t xml:space="preserve">Markenbutter, 250g | </t>
    </r>
    <r>
      <rPr>
        <sz val="10"/>
        <color rgb="FFC00000"/>
        <rFont val="Arial Narrow"/>
        <family val="2"/>
      </rPr>
      <t>Stück</t>
    </r>
    <r>
      <rPr>
        <sz val="10"/>
        <color theme="1" tint="0.249977111117893"/>
        <rFont val="Arial Narrow"/>
        <family val="2"/>
      </rPr>
      <t xml:space="preserve"> I </t>
    </r>
    <r>
      <rPr>
        <b/>
        <sz val="8"/>
        <color rgb="FF006600"/>
        <rFont val="Arial Narrow"/>
        <family val="2"/>
      </rPr>
      <t>G</t>
    </r>
  </si>
  <si>
    <r>
      <t xml:space="preserve">Portionsbutter, 10g | </t>
    </r>
    <r>
      <rPr>
        <sz val="10"/>
        <color rgb="FFC00000"/>
        <rFont val="Arial Narrow"/>
        <family val="2"/>
      </rPr>
      <t>100 Stück</t>
    </r>
    <r>
      <rPr>
        <sz val="10"/>
        <color theme="1" tint="0.249977111117893"/>
        <rFont val="Arial Narrow"/>
        <family val="2"/>
      </rPr>
      <t xml:space="preserve"> I </t>
    </r>
    <r>
      <rPr>
        <b/>
        <sz val="8"/>
        <color rgb="FF006600"/>
        <rFont val="Arial Narrow"/>
        <family val="2"/>
      </rPr>
      <t>G</t>
    </r>
  </si>
  <si>
    <r>
      <t xml:space="preserve">Senf, süß, Händlmaier, 15g | </t>
    </r>
    <r>
      <rPr>
        <sz val="10"/>
        <color rgb="FFC00000"/>
        <rFont val="Arial Narrow"/>
        <family val="2"/>
      </rPr>
      <t>200 Beutel</t>
    </r>
    <r>
      <rPr>
        <sz val="10"/>
        <color theme="1" tint="0.249977111117893"/>
        <rFont val="Arial Narrow"/>
        <family val="2"/>
      </rPr>
      <t xml:space="preserve"> I </t>
    </r>
    <r>
      <rPr>
        <b/>
        <sz val="8"/>
        <color rgb="FF006600"/>
        <rFont val="Arial Narrow"/>
        <family val="2"/>
      </rPr>
      <t>J</t>
    </r>
  </si>
  <si>
    <r>
      <t xml:space="preserve">Senf, süß, Händlmaier, 15g | </t>
    </r>
    <r>
      <rPr>
        <sz val="10"/>
        <color rgb="FFC00000"/>
        <rFont val="Arial Narrow"/>
        <family val="2"/>
      </rPr>
      <t>einzeln</t>
    </r>
    <r>
      <rPr>
        <sz val="10"/>
        <color theme="1" tint="0.249977111117893"/>
        <rFont val="Arial Narrow"/>
        <family val="2"/>
      </rPr>
      <t xml:space="preserve"> I </t>
    </r>
    <r>
      <rPr>
        <b/>
        <sz val="8"/>
        <color rgb="FF006600"/>
        <rFont val="Arial Narrow"/>
        <family val="2"/>
      </rPr>
      <t>J</t>
    </r>
  </si>
  <si>
    <r>
      <t xml:space="preserve">Senf, mittelscharf, Develey, 15g | </t>
    </r>
    <r>
      <rPr>
        <sz val="10"/>
        <color rgb="FFC00000"/>
        <rFont val="Arial Narrow"/>
        <family val="2"/>
      </rPr>
      <t>200 Beutel</t>
    </r>
    <r>
      <rPr>
        <sz val="10"/>
        <color theme="1" tint="0.249977111117893"/>
        <rFont val="Arial Narrow"/>
        <family val="2"/>
      </rPr>
      <t xml:space="preserve"> I</t>
    </r>
    <r>
      <rPr>
        <b/>
        <sz val="8"/>
        <color rgb="FF006600"/>
        <rFont val="Arial Narrow"/>
        <family val="2"/>
      </rPr>
      <t xml:space="preserve"> J</t>
    </r>
  </si>
  <si>
    <r>
      <t>Senf, mittelscharf, Develey, 15g |</t>
    </r>
    <r>
      <rPr>
        <sz val="10"/>
        <color rgb="FFC00000"/>
        <rFont val="Arial Narrow"/>
        <family val="2"/>
      </rPr>
      <t xml:space="preserve"> einzeln</t>
    </r>
    <r>
      <rPr>
        <sz val="10"/>
        <color theme="1" tint="0.249977111117893"/>
        <rFont val="Arial Narrow"/>
        <family val="2"/>
      </rPr>
      <t xml:space="preserve"> I </t>
    </r>
    <r>
      <rPr>
        <b/>
        <sz val="8"/>
        <color rgb="FF006600"/>
        <rFont val="Arial Narrow"/>
        <family val="2"/>
      </rPr>
      <t>J</t>
    </r>
  </si>
  <si>
    <r>
      <t xml:space="preserve">Mayonnaise, Develey, 20g | </t>
    </r>
    <r>
      <rPr>
        <sz val="10"/>
        <color rgb="FFC00000"/>
        <rFont val="Arial Narrow"/>
        <family val="2"/>
      </rPr>
      <t>150 Beutel</t>
    </r>
    <r>
      <rPr>
        <sz val="10"/>
        <color theme="1" tint="0.249977111117893"/>
        <rFont val="Arial Narrow"/>
        <family val="2"/>
      </rPr>
      <t xml:space="preserve"> I </t>
    </r>
    <r>
      <rPr>
        <b/>
        <sz val="8"/>
        <color rgb="FF006600"/>
        <rFont val="Arial Narrow"/>
        <family val="2"/>
      </rPr>
      <t>C</t>
    </r>
  </si>
  <si>
    <r>
      <t xml:space="preserve">Mayonnaise, Develey, 20g | </t>
    </r>
    <r>
      <rPr>
        <sz val="10"/>
        <color rgb="FFC00000"/>
        <rFont val="Arial Narrow"/>
        <family val="2"/>
      </rPr>
      <t>einzeln</t>
    </r>
    <r>
      <rPr>
        <sz val="10"/>
        <color theme="1" tint="0.249977111117893"/>
        <rFont val="Arial Narrow"/>
        <family val="2"/>
      </rPr>
      <t xml:space="preserve"> I </t>
    </r>
    <r>
      <rPr>
        <b/>
        <sz val="8"/>
        <color rgb="FF006600"/>
        <rFont val="Arial Narrow"/>
        <family val="2"/>
      </rPr>
      <t>C</t>
    </r>
  </si>
  <si>
    <r>
      <t>Ültje Erdnüsse, geröstet, gesalzen |</t>
    </r>
    <r>
      <rPr>
        <sz val="10"/>
        <color rgb="FFC00000"/>
        <rFont val="Arial Narrow"/>
        <family val="2"/>
      </rPr>
      <t xml:space="preserve"> 20 x 50g Beutel</t>
    </r>
    <r>
      <rPr>
        <sz val="10"/>
        <color theme="1" tint="0.249977111117893"/>
        <rFont val="Arial Narrow"/>
        <family val="2"/>
      </rPr>
      <t xml:space="preserve"> I </t>
    </r>
    <r>
      <rPr>
        <b/>
        <sz val="8"/>
        <color rgb="FF006600"/>
        <rFont val="Arial Narrow"/>
        <family val="2"/>
      </rPr>
      <t>E</t>
    </r>
  </si>
  <si>
    <r>
      <t xml:space="preserve">Mini Laugengebäck | </t>
    </r>
    <r>
      <rPr>
        <sz val="10"/>
        <color rgb="FFC00000"/>
        <rFont val="Arial Narrow"/>
        <family val="2"/>
      </rPr>
      <t>70 x 15g Beutel</t>
    </r>
    <r>
      <rPr>
        <sz val="10"/>
        <color theme="1" tint="0.249977111117893"/>
        <rFont val="Arial Narrow"/>
        <family val="2"/>
      </rPr>
      <t xml:space="preserve"> I </t>
    </r>
    <r>
      <rPr>
        <b/>
        <sz val="8"/>
        <color rgb="FF006600"/>
        <rFont val="Arial Narrow"/>
        <family val="2"/>
      </rPr>
      <t>E A G C F H</t>
    </r>
  </si>
  <si>
    <r>
      <t xml:space="preserve">Haribo Goldbären Fruchtgummi | </t>
    </r>
    <r>
      <rPr>
        <sz val="10"/>
        <color rgb="FFC00000"/>
        <rFont val="Arial Narrow"/>
        <family val="2"/>
      </rPr>
      <t xml:space="preserve">100 Stück Minibeutel </t>
    </r>
    <r>
      <rPr>
        <sz val="10"/>
        <color theme="1" tint="0.249977111117893"/>
        <rFont val="Arial Narrow"/>
        <family val="2"/>
      </rPr>
      <t>I</t>
    </r>
    <r>
      <rPr>
        <b/>
        <sz val="8"/>
        <color rgb="FF006600"/>
        <rFont val="Arial Narrow"/>
        <family val="2"/>
      </rPr>
      <t xml:space="preserve"> A</t>
    </r>
  </si>
  <si>
    <r>
      <t xml:space="preserve">Ültje Studentenfutter | </t>
    </r>
    <r>
      <rPr>
        <sz val="10"/>
        <color rgb="FFC00000"/>
        <rFont val="Arial Narrow"/>
        <family val="2"/>
      </rPr>
      <t>20 x 50g Beutel</t>
    </r>
    <r>
      <rPr>
        <sz val="10"/>
        <color theme="1" tint="0.249977111117893"/>
        <rFont val="Arial Narrow"/>
        <family val="2"/>
      </rPr>
      <t xml:space="preserve"> I </t>
    </r>
    <r>
      <rPr>
        <b/>
        <sz val="8"/>
        <color rgb="FF006600"/>
        <rFont val="Arial Narrow"/>
        <family val="2"/>
      </rPr>
      <t>E H F</t>
    </r>
  </si>
  <si>
    <r>
      <t xml:space="preserve">Mars Miniatures | </t>
    </r>
    <r>
      <rPr>
        <sz val="10"/>
        <color rgb="FFC00000"/>
        <rFont val="Arial Narrow"/>
        <family val="2"/>
      </rPr>
      <t xml:space="preserve">3000g </t>
    </r>
    <r>
      <rPr>
        <sz val="10"/>
        <color theme="1" tint="0.14999847407452621"/>
        <rFont val="Arial Narrow"/>
        <family val="2"/>
      </rPr>
      <t>I</t>
    </r>
    <r>
      <rPr>
        <sz val="10"/>
        <color theme="1" tint="0.249977111117893"/>
        <rFont val="Arial Narrow"/>
        <family val="2"/>
      </rPr>
      <t xml:space="preserve"> </t>
    </r>
    <r>
      <rPr>
        <b/>
        <sz val="8"/>
        <color rgb="FF006600"/>
        <rFont val="Arial Narrow"/>
        <family val="2"/>
      </rPr>
      <t>E A H G</t>
    </r>
  </si>
  <si>
    <r>
      <t xml:space="preserve">Delacre Teatime-Gebäck | </t>
    </r>
    <r>
      <rPr>
        <sz val="10"/>
        <color rgb="FFC00000"/>
        <rFont val="Arial Narrow"/>
        <family val="2"/>
      </rPr>
      <t>1000g Dose</t>
    </r>
    <r>
      <rPr>
        <sz val="10"/>
        <color theme="1" tint="0.249977111117893"/>
        <rFont val="Arial Narrow"/>
        <family val="2"/>
      </rPr>
      <t xml:space="preserve"> I </t>
    </r>
    <r>
      <rPr>
        <b/>
        <sz val="8"/>
        <color rgb="FF006600"/>
        <rFont val="Arial Narrow"/>
        <family val="2"/>
      </rPr>
      <t>E A H G C</t>
    </r>
  </si>
  <si>
    <r>
      <t xml:space="preserve">Lotus Karamellgebäck | </t>
    </r>
    <r>
      <rPr>
        <sz val="10"/>
        <color rgb="FFC00000"/>
        <rFont val="Arial Narrow"/>
        <family val="2"/>
      </rPr>
      <t xml:space="preserve">300 Stück einzeln verpackt </t>
    </r>
    <r>
      <rPr>
        <sz val="10"/>
        <color theme="1" tint="0.249977111117893"/>
        <rFont val="Arial Narrow"/>
        <family val="2"/>
      </rPr>
      <t xml:space="preserve">I </t>
    </r>
    <r>
      <rPr>
        <b/>
        <sz val="8"/>
        <color rgb="FF006600"/>
        <rFont val="Arial Narrow"/>
        <family val="2"/>
      </rPr>
      <t>E A H G C</t>
    </r>
  </si>
  <si>
    <r>
      <t xml:space="preserve">Lotus 3-Mix Gebäck | </t>
    </r>
    <r>
      <rPr>
        <sz val="10"/>
        <color rgb="FFC00000"/>
        <rFont val="Arial Narrow"/>
        <family val="2"/>
      </rPr>
      <t>160 Stück einzeln verpackt</t>
    </r>
    <r>
      <rPr>
        <sz val="10"/>
        <color theme="1" tint="0.249977111117893"/>
        <rFont val="Arial Narrow"/>
        <family val="2"/>
      </rPr>
      <t xml:space="preserve"> I </t>
    </r>
    <r>
      <rPr>
        <b/>
        <sz val="8"/>
        <color rgb="FF006600"/>
        <rFont val="Arial Narrow"/>
        <family val="2"/>
      </rPr>
      <t>E A H G C</t>
    </r>
  </si>
  <si>
    <r>
      <t xml:space="preserve">Süßstoff im Einzelbeutel | </t>
    </r>
    <r>
      <rPr>
        <sz val="10"/>
        <color rgb="FFC00000"/>
        <rFont val="Arial Narrow"/>
        <family val="2"/>
      </rPr>
      <t>500 x 2 Stück</t>
    </r>
    <r>
      <rPr>
        <sz val="10"/>
        <color theme="1" tint="0.249977111117893"/>
        <rFont val="Arial Narrow"/>
        <family val="2"/>
      </rPr>
      <t xml:space="preserve"> I </t>
    </r>
    <r>
      <rPr>
        <b/>
        <sz val="8"/>
        <color rgb="FF006600"/>
        <rFont val="Arial Narrow"/>
        <family val="2"/>
      </rPr>
      <t>Aspartam/Cyclamat/Saccharin</t>
    </r>
  </si>
  <si>
    <r>
      <t xml:space="preserve">Süßstoff im Einzelbeutel | </t>
    </r>
    <r>
      <rPr>
        <sz val="10"/>
        <color rgb="FFC00000"/>
        <rFont val="Arial Narrow"/>
        <family val="2"/>
      </rPr>
      <t>1 x 2 Stück</t>
    </r>
    <r>
      <rPr>
        <sz val="10"/>
        <color theme="1" tint="0.249977111117893"/>
        <rFont val="Arial Narrow"/>
        <family val="2"/>
      </rPr>
      <t xml:space="preserve"> I </t>
    </r>
    <r>
      <rPr>
        <b/>
        <sz val="8"/>
        <color rgb="FF006600"/>
        <rFont val="Arial Narrow"/>
        <family val="2"/>
      </rPr>
      <t>Aspartam/Cyclamat/Saccharin</t>
    </r>
  </si>
  <si>
    <r>
      <t>Blechkuchenschnitte, gemischte Auswahl |</t>
    </r>
    <r>
      <rPr>
        <sz val="10"/>
        <color rgb="FFC00000"/>
        <rFont val="Arial Narrow"/>
        <family val="2"/>
      </rPr>
      <t xml:space="preserve"> </t>
    </r>
    <r>
      <rPr>
        <sz val="8"/>
        <color rgb="FFC00000"/>
        <rFont val="Arial Narrow"/>
        <family val="2"/>
      </rPr>
      <t>vegan</t>
    </r>
    <r>
      <rPr>
        <sz val="10"/>
        <rFont val="Arial Narrow"/>
        <family val="2"/>
      </rPr>
      <t xml:space="preserve"> I</t>
    </r>
    <r>
      <rPr>
        <b/>
        <sz val="10"/>
        <rFont val="Arial Narrow"/>
        <family val="2"/>
      </rPr>
      <t xml:space="preserve"> </t>
    </r>
    <r>
      <rPr>
        <b/>
        <sz val="8"/>
        <color rgb="FF006600"/>
        <rFont val="Arial Narrow"/>
        <family val="2"/>
      </rPr>
      <t xml:space="preserve">A E H K F   </t>
    </r>
  </si>
  <si>
    <r>
      <t xml:space="preserve">Mini-Blechkuchenschnitte, gemischte Auswahl | </t>
    </r>
    <r>
      <rPr>
        <sz val="8"/>
        <color rgb="FFC00000"/>
        <rFont val="Arial Narrow"/>
        <family val="2"/>
      </rPr>
      <t>vegetarisch</t>
    </r>
    <r>
      <rPr>
        <sz val="10"/>
        <color theme="1" tint="0.249977111117893"/>
        <rFont val="Arial Narrow"/>
        <family val="2"/>
      </rPr>
      <t xml:space="preserve"> I </t>
    </r>
    <r>
      <rPr>
        <b/>
        <sz val="8"/>
        <color rgb="FF006600"/>
        <rFont val="Arial Narrow"/>
        <family val="2"/>
      </rPr>
      <t xml:space="preserve">A G E H K C F </t>
    </r>
  </si>
  <si>
    <r>
      <t xml:space="preserve">Blechkuchenschnitte, gemischte Auswahl | </t>
    </r>
    <r>
      <rPr>
        <sz val="8"/>
        <color rgb="FFC00000"/>
        <rFont val="Arial Narrow"/>
        <family val="2"/>
      </rPr>
      <t>vegetarisch</t>
    </r>
    <r>
      <rPr>
        <sz val="10"/>
        <color theme="1" tint="0.249977111117893"/>
        <rFont val="Arial Narrow"/>
        <family val="2"/>
      </rPr>
      <t xml:space="preserve"> I </t>
    </r>
    <r>
      <rPr>
        <b/>
        <sz val="8"/>
        <color rgb="FF006600"/>
        <rFont val="Arial Narrow"/>
        <family val="2"/>
      </rPr>
      <t xml:space="preserve">A G E H K C F </t>
    </r>
  </si>
  <si>
    <r>
      <t xml:space="preserve">Buttercroissant, Mini, mit verschiedenen Füllungen und Toppings | </t>
    </r>
    <r>
      <rPr>
        <sz val="8"/>
        <color rgb="FFC00000"/>
        <rFont val="Arial Narrow"/>
        <family val="2"/>
      </rPr>
      <t xml:space="preserve">vegetarisch </t>
    </r>
    <r>
      <rPr>
        <sz val="10"/>
        <color theme="1" tint="0.249977111117893"/>
        <rFont val="Arial Narrow"/>
        <family val="2"/>
      </rPr>
      <t xml:space="preserve">I </t>
    </r>
    <r>
      <rPr>
        <b/>
        <sz val="8"/>
        <color rgb="FF006600"/>
        <rFont val="Arial Narrow"/>
        <family val="2"/>
      </rPr>
      <t xml:space="preserve">A G E H K C F </t>
    </r>
  </si>
  <si>
    <r>
      <t xml:space="preserve">Buttercroissant, Mini, ungefüllt | </t>
    </r>
    <r>
      <rPr>
        <sz val="8"/>
        <color rgb="FFC00000"/>
        <rFont val="Arial Narrow"/>
        <family val="2"/>
      </rPr>
      <t>vegetarisch</t>
    </r>
    <r>
      <rPr>
        <sz val="10"/>
        <color rgb="FFC00000"/>
        <rFont val="Arial Narrow"/>
        <family val="2"/>
      </rPr>
      <t xml:space="preserve"> </t>
    </r>
    <r>
      <rPr>
        <sz val="10"/>
        <color theme="1" tint="0.249977111117893"/>
        <rFont val="Arial Narrow"/>
        <family val="2"/>
      </rPr>
      <t xml:space="preserve">I </t>
    </r>
    <r>
      <rPr>
        <b/>
        <sz val="8"/>
        <color rgb="FF006600"/>
        <rFont val="Arial Narrow"/>
        <family val="2"/>
      </rPr>
      <t xml:space="preserve">A G E H K C F </t>
    </r>
  </si>
  <si>
    <r>
      <t>Plundergebäck, Mini, mit verschiedenen Füllungen und Toppings |</t>
    </r>
    <r>
      <rPr>
        <sz val="10"/>
        <color rgb="FFC00000"/>
        <rFont val="Arial Narrow"/>
        <family val="2"/>
      </rPr>
      <t xml:space="preserve"> </t>
    </r>
    <r>
      <rPr>
        <sz val="8"/>
        <color rgb="FFC00000"/>
        <rFont val="Arial Narrow"/>
        <family val="2"/>
      </rPr>
      <t xml:space="preserve">vegetarisch </t>
    </r>
    <r>
      <rPr>
        <sz val="10"/>
        <color theme="1" tint="0.249977111117893"/>
        <rFont val="Arial Narrow"/>
        <family val="2"/>
      </rPr>
      <t xml:space="preserve">I </t>
    </r>
    <r>
      <rPr>
        <b/>
        <sz val="8"/>
        <color rgb="FF006600"/>
        <rFont val="Arial Narrow"/>
        <family val="2"/>
      </rPr>
      <t xml:space="preserve">A G E H K C F </t>
    </r>
  </si>
  <si>
    <r>
      <t xml:space="preserve">Muffin, Mini, verschiedene Sorten | </t>
    </r>
    <r>
      <rPr>
        <sz val="8"/>
        <color rgb="FFC00000"/>
        <rFont val="Arial Narrow"/>
        <family val="2"/>
      </rPr>
      <t xml:space="preserve">vegetarisch </t>
    </r>
    <r>
      <rPr>
        <sz val="10"/>
        <color theme="1" tint="0.249977111117893"/>
        <rFont val="Arial Narrow"/>
        <family val="2"/>
      </rPr>
      <t xml:space="preserve">I </t>
    </r>
    <r>
      <rPr>
        <b/>
        <sz val="8"/>
        <color rgb="FF006600"/>
        <rFont val="Arial Narrow"/>
        <family val="2"/>
      </rPr>
      <t xml:space="preserve">A G E H K C F </t>
    </r>
  </si>
  <si>
    <r>
      <t xml:space="preserve">Donut, Mini 4-fach sortiert | </t>
    </r>
    <r>
      <rPr>
        <sz val="8"/>
        <color rgb="FFC00000"/>
        <rFont val="Arial Narrow"/>
        <family val="2"/>
      </rPr>
      <t xml:space="preserve">vegetarisch </t>
    </r>
    <r>
      <rPr>
        <sz val="10"/>
        <color theme="1" tint="0.249977111117893"/>
        <rFont val="Arial Narrow"/>
        <family val="2"/>
      </rPr>
      <t xml:space="preserve">I </t>
    </r>
    <r>
      <rPr>
        <b/>
        <sz val="8"/>
        <color rgb="FF006600"/>
        <rFont val="Arial Narrow"/>
        <family val="2"/>
      </rPr>
      <t xml:space="preserve">A G E H K C F </t>
    </r>
  </si>
  <si>
    <r>
      <t xml:space="preserve">Breze | </t>
    </r>
    <r>
      <rPr>
        <sz val="8"/>
        <color rgb="FFC00000"/>
        <rFont val="Arial Narrow"/>
        <family val="2"/>
      </rPr>
      <t>vegan</t>
    </r>
    <r>
      <rPr>
        <sz val="10"/>
        <color theme="1" tint="0.249977111117893"/>
        <rFont val="Arial Narrow"/>
        <family val="2"/>
      </rPr>
      <t xml:space="preserve"> I </t>
    </r>
    <r>
      <rPr>
        <b/>
        <sz val="8"/>
        <color rgb="FF006600"/>
        <rFont val="Arial Narrow"/>
        <family val="2"/>
      </rPr>
      <t xml:space="preserve">A </t>
    </r>
  </si>
  <si>
    <r>
      <t>Laugenstange |</t>
    </r>
    <r>
      <rPr>
        <sz val="10"/>
        <color rgb="FFC00000"/>
        <rFont val="Arial Narrow"/>
        <family val="2"/>
      </rPr>
      <t xml:space="preserve"> </t>
    </r>
    <r>
      <rPr>
        <sz val="8"/>
        <color rgb="FFC00000"/>
        <rFont val="Arial Narrow"/>
        <family val="2"/>
      </rPr>
      <t>vegan</t>
    </r>
    <r>
      <rPr>
        <sz val="10"/>
        <color theme="1" tint="0.249977111117893"/>
        <rFont val="Arial Narrow"/>
        <family val="2"/>
      </rPr>
      <t xml:space="preserve"> I </t>
    </r>
    <r>
      <rPr>
        <b/>
        <sz val="8"/>
        <color rgb="FF006600"/>
        <rFont val="Arial Narrow"/>
        <family val="2"/>
      </rPr>
      <t>A</t>
    </r>
  </si>
  <si>
    <r>
      <t xml:space="preserve">Fruchtjoghurt, diverse Sorten (150g-Becher) | </t>
    </r>
    <r>
      <rPr>
        <sz val="8"/>
        <color rgb="FFC00000"/>
        <rFont val="Arial Narrow"/>
        <family val="2"/>
      </rPr>
      <t xml:space="preserve">vegetarisch </t>
    </r>
    <r>
      <rPr>
        <sz val="10"/>
        <color theme="1" tint="0.14999847407452621"/>
        <rFont val="Arial Narrow"/>
        <family val="2"/>
      </rPr>
      <t xml:space="preserve">I </t>
    </r>
    <r>
      <rPr>
        <b/>
        <sz val="8"/>
        <color rgb="FF006600"/>
        <rFont val="Arial Narrow"/>
        <family val="2"/>
      </rPr>
      <t>H G</t>
    </r>
  </si>
  <si>
    <r>
      <t>Bio-Fruchtjoghurt, diverse Sorten (150g-Becher) |</t>
    </r>
    <r>
      <rPr>
        <sz val="10"/>
        <color rgb="FFC00000"/>
        <rFont val="Arial Narrow"/>
        <family val="2"/>
      </rPr>
      <t xml:space="preserve"> </t>
    </r>
    <r>
      <rPr>
        <sz val="8"/>
        <color rgb="FFC00000"/>
        <rFont val="Arial Narrow"/>
        <family val="2"/>
      </rPr>
      <t xml:space="preserve">vegetarisch </t>
    </r>
    <r>
      <rPr>
        <sz val="10"/>
        <color theme="1" tint="0.249977111117893"/>
        <rFont val="Arial Narrow"/>
        <family val="2"/>
      </rPr>
      <t xml:space="preserve">I </t>
    </r>
    <r>
      <rPr>
        <b/>
        <sz val="8"/>
        <color rgb="FF006600"/>
        <rFont val="Arial Narrow"/>
        <family val="2"/>
      </rPr>
      <t>H G</t>
    </r>
  </si>
  <si>
    <r>
      <t xml:space="preserve">Babymozzarella-Kirschtomatensalat | </t>
    </r>
    <r>
      <rPr>
        <sz val="10"/>
        <color rgb="FFC00000"/>
        <rFont val="Arial Narrow"/>
        <family val="2"/>
      </rPr>
      <t xml:space="preserve">Beilagenportion </t>
    </r>
    <r>
      <rPr>
        <sz val="8"/>
        <color rgb="FFC00000"/>
        <rFont val="Arial Narrow"/>
        <family val="2"/>
      </rPr>
      <t xml:space="preserve">vegetarisch </t>
    </r>
    <r>
      <rPr>
        <sz val="10"/>
        <color theme="1" tint="0.249977111117893"/>
        <rFont val="Arial Narrow"/>
        <family val="2"/>
      </rPr>
      <t xml:space="preserve">I </t>
    </r>
    <r>
      <rPr>
        <b/>
        <sz val="8"/>
        <color rgb="FF006600"/>
        <rFont val="Arial Narrow"/>
        <family val="2"/>
      </rPr>
      <t xml:space="preserve">G </t>
    </r>
  </si>
  <si>
    <r>
      <t xml:space="preserve">Bauernsalat mit Gemüse, Fetakäse, roten Zwiebeln, Oliven | </t>
    </r>
    <r>
      <rPr>
        <sz val="10"/>
        <color rgb="FFC00000"/>
        <rFont val="Arial Narrow"/>
        <family val="2"/>
      </rPr>
      <t xml:space="preserve">Beilagenportion </t>
    </r>
    <r>
      <rPr>
        <sz val="8"/>
        <color rgb="FFC00000"/>
        <rFont val="Arial Narrow"/>
        <family val="2"/>
      </rPr>
      <t xml:space="preserve">vegetarisch </t>
    </r>
    <r>
      <rPr>
        <sz val="10"/>
        <color theme="1" tint="0.14999847407452621"/>
        <rFont val="Arial Narrow"/>
        <family val="2"/>
      </rPr>
      <t xml:space="preserve">I </t>
    </r>
    <r>
      <rPr>
        <b/>
        <sz val="8"/>
        <color rgb="FF006600"/>
        <rFont val="Arial Narrow"/>
        <family val="2"/>
      </rPr>
      <t xml:space="preserve">G I </t>
    </r>
  </si>
  <si>
    <r>
      <t xml:space="preserve">Bayrisch Creme mit frischen Beeren | </t>
    </r>
    <r>
      <rPr>
        <sz val="8"/>
        <color rgb="FFC00000"/>
        <rFont val="Arial Narrow"/>
        <family val="2"/>
      </rPr>
      <t>vegetarisch</t>
    </r>
    <r>
      <rPr>
        <sz val="10"/>
        <color theme="1" tint="0.249977111117893"/>
        <rFont val="Arial Narrow"/>
        <family val="2"/>
      </rPr>
      <t xml:space="preserve"> I </t>
    </r>
    <r>
      <rPr>
        <b/>
        <sz val="8"/>
        <color rgb="FF006600"/>
        <rFont val="Arial Narrow"/>
        <family val="2"/>
      </rPr>
      <t xml:space="preserve">G C </t>
    </r>
  </si>
  <si>
    <r>
      <t xml:space="preserve">Kremiger Vanilletopfen mit Kirschragout | </t>
    </r>
    <r>
      <rPr>
        <sz val="8"/>
        <color rgb="FFC00000"/>
        <rFont val="Arial Narrow"/>
        <family val="2"/>
      </rPr>
      <t>vegetarisch</t>
    </r>
    <r>
      <rPr>
        <sz val="10"/>
        <color theme="1" tint="0.249977111117893"/>
        <rFont val="Arial Narrow"/>
        <family val="2"/>
      </rPr>
      <t xml:space="preserve"> I</t>
    </r>
    <r>
      <rPr>
        <b/>
        <sz val="8"/>
        <color rgb="FF006600"/>
        <rFont val="Arial Narrow"/>
        <family val="2"/>
      </rPr>
      <t xml:space="preserve"> G </t>
    </r>
  </si>
  <si>
    <r>
      <t xml:space="preserve">Kokos-Milchreis mit eingelegten Kirschen | </t>
    </r>
    <r>
      <rPr>
        <sz val="8"/>
        <color rgb="FFC00000"/>
        <rFont val="Arial Narrow"/>
        <family val="2"/>
      </rPr>
      <t xml:space="preserve">vegan </t>
    </r>
    <r>
      <rPr>
        <sz val="10"/>
        <color theme="1" tint="0.249977111117893"/>
        <rFont val="Arial Narrow"/>
        <family val="2"/>
      </rPr>
      <t>I</t>
    </r>
    <r>
      <rPr>
        <b/>
        <sz val="8"/>
        <color rgb="FF006600"/>
        <rFont val="Arial Narrow"/>
        <family val="2"/>
      </rPr>
      <t xml:space="preserve"> G </t>
    </r>
  </si>
  <si>
    <r>
      <t xml:space="preserve">Tomaten-Cremesuppe | </t>
    </r>
    <r>
      <rPr>
        <sz val="8"/>
        <color rgb="FFC00000"/>
        <rFont val="Arial Narrow"/>
        <family val="2"/>
      </rPr>
      <t xml:space="preserve">vegetarisch </t>
    </r>
    <r>
      <rPr>
        <sz val="10"/>
        <color theme="1" tint="0.249977111117893"/>
        <rFont val="Arial Narrow"/>
        <family val="2"/>
      </rPr>
      <t xml:space="preserve">I </t>
    </r>
    <r>
      <rPr>
        <b/>
        <sz val="8"/>
        <color rgb="FF006600"/>
        <rFont val="Arial Narrow"/>
        <family val="2"/>
      </rPr>
      <t xml:space="preserve">G </t>
    </r>
  </si>
  <si>
    <r>
      <t xml:space="preserve">Karotten-Ingwer-Suppe | </t>
    </r>
    <r>
      <rPr>
        <sz val="8"/>
        <color rgb="FFC00000"/>
        <rFont val="Arial Narrow"/>
        <family val="2"/>
      </rPr>
      <t xml:space="preserve">vegetarisch </t>
    </r>
    <r>
      <rPr>
        <sz val="10"/>
        <color theme="1" tint="0.249977111117893"/>
        <rFont val="Arial Narrow"/>
        <family val="2"/>
      </rPr>
      <t>I</t>
    </r>
    <r>
      <rPr>
        <b/>
        <sz val="8"/>
        <color rgb="FF006600"/>
        <rFont val="Arial Narrow"/>
        <family val="2"/>
      </rPr>
      <t xml:space="preserve"> G </t>
    </r>
  </si>
  <si>
    <r>
      <t xml:space="preserve">Gebundene Kartoffelsuppe | </t>
    </r>
    <r>
      <rPr>
        <sz val="10"/>
        <color rgb="FFC00000"/>
        <rFont val="Arial Narrow"/>
        <family val="2"/>
      </rPr>
      <t>geschnittene Würstl separat</t>
    </r>
    <r>
      <rPr>
        <sz val="10"/>
        <color theme="1" tint="0.249977111117893"/>
        <rFont val="Arial Narrow"/>
        <family val="2"/>
      </rPr>
      <t xml:space="preserve"> I</t>
    </r>
    <r>
      <rPr>
        <b/>
        <sz val="8"/>
        <color rgb="FF006600"/>
        <rFont val="Arial Narrow"/>
        <family val="2"/>
      </rPr>
      <t xml:space="preserve"> A G J I </t>
    </r>
  </si>
  <si>
    <r>
      <t xml:space="preserve">Geflügelbrühe mit Nudeln und bunten Gemüsen I </t>
    </r>
    <r>
      <rPr>
        <b/>
        <sz val="8"/>
        <color rgb="FF006600"/>
        <rFont val="Arial Narrow"/>
        <family val="2"/>
      </rPr>
      <t xml:space="preserve">A I C </t>
    </r>
  </si>
  <si>
    <r>
      <t>Gulaschsuppe I</t>
    </r>
    <r>
      <rPr>
        <b/>
        <sz val="8"/>
        <color rgb="FF006600"/>
        <rFont val="Arial Narrow"/>
        <family val="2"/>
      </rPr>
      <t xml:space="preserve"> I A J </t>
    </r>
  </si>
  <si>
    <r>
      <t xml:space="preserve">Babymozzarella-Kirschtomatensalat mit Basilikumstreifen | </t>
    </r>
    <r>
      <rPr>
        <sz val="8"/>
        <color rgb="FFC00000"/>
        <rFont val="Arial Narrow"/>
        <family val="2"/>
      </rPr>
      <t>vegetarisch</t>
    </r>
    <r>
      <rPr>
        <sz val="10"/>
        <color theme="1" tint="0.14999847407452621"/>
        <rFont val="Arial Narrow"/>
        <family val="2"/>
      </rPr>
      <t xml:space="preserve"> I </t>
    </r>
    <r>
      <rPr>
        <b/>
        <sz val="8"/>
        <color rgb="FF006600"/>
        <rFont val="Arial Narrow"/>
        <family val="2"/>
      </rPr>
      <t>G</t>
    </r>
    <r>
      <rPr>
        <sz val="10"/>
        <color theme="1" tint="0.249977111117893"/>
        <rFont val="Arial Narrow"/>
        <family val="2"/>
      </rPr>
      <t xml:space="preserve"> </t>
    </r>
  </si>
  <si>
    <r>
      <t xml:space="preserve">Couscoussalat mit Paprika, Karotte und Zucchini | </t>
    </r>
    <r>
      <rPr>
        <sz val="8"/>
        <color rgb="FFC00000"/>
        <rFont val="Arial Narrow"/>
        <family val="2"/>
      </rPr>
      <t>vegan</t>
    </r>
    <r>
      <rPr>
        <sz val="10"/>
        <color rgb="FFC00000"/>
        <rFont val="Arial Narrow"/>
        <family val="2"/>
      </rPr>
      <t xml:space="preserve"> </t>
    </r>
    <r>
      <rPr>
        <sz val="10"/>
        <color theme="1" tint="0.249977111117893"/>
        <rFont val="Arial Narrow"/>
        <family val="2"/>
      </rPr>
      <t xml:space="preserve">I </t>
    </r>
    <r>
      <rPr>
        <b/>
        <sz val="8"/>
        <color rgb="FF006600"/>
        <rFont val="Arial Narrow"/>
        <family val="2"/>
      </rPr>
      <t xml:space="preserve">A </t>
    </r>
  </si>
  <si>
    <r>
      <t xml:space="preserve">Salat mit Waldpilzen, Kräutern und gerösteten Pinienkernen | </t>
    </r>
    <r>
      <rPr>
        <sz val="8"/>
        <color rgb="FFC00000"/>
        <rFont val="Arial Narrow"/>
        <family val="2"/>
      </rPr>
      <t xml:space="preserve">vegan </t>
    </r>
    <r>
      <rPr>
        <sz val="10"/>
        <color theme="1" tint="0.249977111117893"/>
        <rFont val="Arial Narrow"/>
        <family val="2"/>
      </rPr>
      <t>I</t>
    </r>
    <r>
      <rPr>
        <b/>
        <sz val="8"/>
        <color rgb="FF006600"/>
        <rFont val="Arial Narrow"/>
        <family val="2"/>
      </rPr>
      <t xml:space="preserve"> H </t>
    </r>
  </si>
  <si>
    <r>
      <t xml:space="preserve">Breze, gebuttert | </t>
    </r>
    <r>
      <rPr>
        <sz val="8"/>
        <color rgb="FFC00000"/>
        <rFont val="Arial Narrow"/>
        <family val="2"/>
      </rPr>
      <t>vegetarisch</t>
    </r>
    <r>
      <rPr>
        <sz val="10"/>
        <color theme="1" tint="0.249977111117893"/>
        <rFont val="Arial Narrow"/>
        <family val="2"/>
      </rPr>
      <t xml:space="preserve"> I</t>
    </r>
    <r>
      <rPr>
        <b/>
        <sz val="8"/>
        <color rgb="FF006600"/>
        <rFont val="Arial Narrow"/>
        <family val="2"/>
      </rPr>
      <t xml:space="preserve"> A G</t>
    </r>
  </si>
  <si>
    <r>
      <t xml:space="preserve">Laugenstangerl, gebuttert | </t>
    </r>
    <r>
      <rPr>
        <sz val="8"/>
        <color rgb="FFC00000"/>
        <rFont val="Arial Narrow"/>
        <family val="2"/>
      </rPr>
      <t>vegetarisch</t>
    </r>
    <r>
      <rPr>
        <sz val="10"/>
        <color rgb="FFC00000"/>
        <rFont val="Arial Narrow"/>
        <family val="2"/>
      </rPr>
      <t xml:space="preserve"> </t>
    </r>
    <r>
      <rPr>
        <sz val="10"/>
        <color theme="1" tint="0.249977111117893"/>
        <rFont val="Arial Narrow"/>
        <family val="2"/>
      </rPr>
      <t>I</t>
    </r>
    <r>
      <rPr>
        <b/>
        <sz val="8"/>
        <color rgb="FF006600"/>
        <rFont val="Arial Narrow"/>
        <family val="2"/>
      </rPr>
      <t xml:space="preserve"> A G</t>
    </r>
  </si>
  <si>
    <r>
      <t xml:space="preserve">Spießchen | </t>
    </r>
    <r>
      <rPr>
        <sz val="10"/>
        <color rgb="FFC00000"/>
        <rFont val="Arial Narrow"/>
        <family val="2"/>
      </rPr>
      <t xml:space="preserve">mit Babymozarella und Kirschtomaten </t>
    </r>
    <r>
      <rPr>
        <sz val="8"/>
        <color rgb="FFC00000"/>
        <rFont val="Arial Narrow"/>
        <family val="2"/>
      </rPr>
      <t xml:space="preserve">vegetarisch </t>
    </r>
    <r>
      <rPr>
        <sz val="10"/>
        <color theme="1" tint="0.249977111117893"/>
        <rFont val="Arial Narrow"/>
        <family val="2"/>
      </rPr>
      <t>I</t>
    </r>
    <r>
      <rPr>
        <b/>
        <sz val="8"/>
        <color rgb="FF006600"/>
        <rFont val="Arial Narrow"/>
        <family val="2"/>
      </rPr>
      <t xml:space="preserve"> G </t>
    </r>
  </si>
  <si>
    <r>
      <t xml:space="preserve">Spießchen | </t>
    </r>
    <r>
      <rPr>
        <sz val="10"/>
        <color rgb="FFC00000"/>
        <rFont val="Arial Narrow"/>
        <family val="2"/>
      </rPr>
      <t xml:space="preserve">mit Käse und Früchten </t>
    </r>
    <r>
      <rPr>
        <sz val="8"/>
        <color rgb="FFC00000"/>
        <rFont val="Arial Narrow"/>
        <family val="2"/>
      </rPr>
      <t>vegetarisch</t>
    </r>
    <r>
      <rPr>
        <sz val="10"/>
        <color rgb="FFC00000"/>
        <rFont val="Arial Narrow"/>
        <family val="2"/>
      </rPr>
      <t xml:space="preserve"> </t>
    </r>
    <r>
      <rPr>
        <sz val="10"/>
        <color theme="1" tint="0.249977111117893"/>
        <rFont val="Arial Narrow"/>
        <family val="2"/>
      </rPr>
      <t xml:space="preserve">I </t>
    </r>
    <r>
      <rPr>
        <b/>
        <sz val="8"/>
        <color rgb="FF006600"/>
        <rFont val="Arial Narrow"/>
        <family val="2"/>
      </rPr>
      <t>G</t>
    </r>
  </si>
  <si>
    <r>
      <t xml:space="preserve">Spießchen | </t>
    </r>
    <r>
      <rPr>
        <sz val="10"/>
        <color rgb="FFC00000"/>
        <rFont val="Arial Narrow"/>
        <family val="2"/>
      </rPr>
      <t>mit Pflaumen im Speckmantel</t>
    </r>
    <r>
      <rPr>
        <sz val="10"/>
        <color theme="1" tint="0.249977111117893"/>
        <rFont val="Arial Narrow"/>
        <family val="2"/>
      </rPr>
      <t xml:space="preserve"> I </t>
    </r>
    <r>
      <rPr>
        <b/>
        <sz val="8"/>
        <color rgb="FF006600"/>
        <rFont val="Arial Narrow"/>
        <family val="2"/>
      </rPr>
      <t>J I L</t>
    </r>
  </si>
  <si>
    <r>
      <t xml:space="preserve">Spießchen | </t>
    </r>
    <r>
      <rPr>
        <sz val="10"/>
        <color rgb="FFC00000"/>
        <rFont val="Arial Narrow"/>
        <family val="2"/>
      </rPr>
      <t xml:space="preserve">mit Provolone und Feige </t>
    </r>
    <r>
      <rPr>
        <sz val="8"/>
        <color rgb="FFC00000"/>
        <rFont val="Arial Narrow"/>
        <family val="2"/>
      </rPr>
      <t>vegetarisch</t>
    </r>
    <r>
      <rPr>
        <sz val="10"/>
        <color theme="1" tint="0.249977111117893"/>
        <rFont val="Arial Narrow"/>
        <family val="2"/>
      </rPr>
      <t xml:space="preserve"> I </t>
    </r>
    <r>
      <rPr>
        <b/>
        <sz val="8"/>
        <color rgb="FF006600"/>
        <rFont val="Arial Narrow"/>
        <family val="2"/>
      </rPr>
      <t xml:space="preserve">G </t>
    </r>
  </si>
  <si>
    <r>
      <t xml:space="preserve">Kleine würzige Kartoffel -Taler I | </t>
    </r>
    <r>
      <rPr>
        <sz val="10"/>
        <color rgb="FFC00000"/>
        <rFont val="Arial Narrow"/>
        <family val="2"/>
      </rPr>
      <t>mit schwarzgeräuchertem Schinken und frischem Kren</t>
    </r>
    <r>
      <rPr>
        <sz val="10"/>
        <color theme="1" tint="0.249977111117893"/>
        <rFont val="Arial Narrow"/>
        <family val="2"/>
      </rPr>
      <t xml:space="preserve"> I</t>
    </r>
    <r>
      <rPr>
        <b/>
        <sz val="8"/>
        <color rgb="FF006600"/>
        <rFont val="Arial Narrow"/>
        <family val="2"/>
      </rPr>
      <t xml:space="preserve"> A G J C I</t>
    </r>
  </si>
  <si>
    <r>
      <t xml:space="preserve">Kleine würzige Kartoffel -Taler II | </t>
    </r>
    <r>
      <rPr>
        <sz val="10"/>
        <color rgb="FFC00000"/>
        <rFont val="Arial Narrow"/>
        <family val="2"/>
      </rPr>
      <t>mit Räucherlachs und Zitronenfrischkäse</t>
    </r>
    <r>
      <rPr>
        <sz val="10"/>
        <color theme="1" tint="0.249977111117893"/>
        <rFont val="Arial Narrow"/>
        <family val="2"/>
      </rPr>
      <t xml:space="preserve"> I</t>
    </r>
    <r>
      <rPr>
        <b/>
        <sz val="8"/>
        <color rgb="FF006600"/>
        <rFont val="Arial Narrow"/>
        <family val="2"/>
      </rPr>
      <t xml:space="preserve"> A D G C </t>
    </r>
  </si>
  <si>
    <r>
      <t xml:space="preserve">Kleine würzige Kartoffel-Taler III | </t>
    </r>
    <r>
      <rPr>
        <sz val="10"/>
        <color rgb="FFC00000"/>
        <rFont val="Arial Narrow"/>
        <family val="2"/>
      </rPr>
      <t xml:space="preserve">mit Tomate, Rucola und Pesto </t>
    </r>
    <r>
      <rPr>
        <sz val="8"/>
        <color rgb="FFC00000"/>
        <rFont val="Arial Narrow"/>
        <family val="2"/>
      </rPr>
      <t xml:space="preserve">vegetarisch </t>
    </r>
    <r>
      <rPr>
        <sz val="10"/>
        <color theme="1" tint="0.249977111117893"/>
        <rFont val="Arial Narrow"/>
        <family val="2"/>
      </rPr>
      <t xml:space="preserve">I </t>
    </r>
    <r>
      <rPr>
        <b/>
        <sz val="8"/>
        <color rgb="FF006600"/>
        <rFont val="Arial Narrow"/>
        <family val="2"/>
      </rPr>
      <t xml:space="preserve">A G H C </t>
    </r>
  </si>
  <si>
    <r>
      <t xml:space="preserve">Mini-Blätterteigschnecke I | </t>
    </r>
    <r>
      <rPr>
        <sz val="10"/>
        <color rgb="FFC00000"/>
        <rFont val="Arial Narrow"/>
        <family val="2"/>
      </rPr>
      <t>mit Schinken, Frischkäse und Zwiebeln</t>
    </r>
    <r>
      <rPr>
        <sz val="10"/>
        <color theme="1" tint="0.249977111117893"/>
        <rFont val="Arial Narrow"/>
        <family val="2"/>
      </rPr>
      <t xml:space="preserve"> I </t>
    </r>
    <r>
      <rPr>
        <b/>
        <sz val="8"/>
        <color rgb="FF006600"/>
        <rFont val="Arial Narrow"/>
        <family val="2"/>
      </rPr>
      <t>A G J C I</t>
    </r>
  </si>
  <si>
    <r>
      <t xml:space="preserve">Mini-Blätterteigschnecke II | </t>
    </r>
    <r>
      <rPr>
        <sz val="10"/>
        <color rgb="FFC00000"/>
        <rFont val="Arial Narrow"/>
        <family val="2"/>
      </rPr>
      <t>mit Lachs und Spinat</t>
    </r>
    <r>
      <rPr>
        <sz val="10"/>
        <color theme="1" tint="0.249977111117893"/>
        <rFont val="Arial Narrow"/>
        <family val="2"/>
      </rPr>
      <t xml:space="preserve"> I </t>
    </r>
    <r>
      <rPr>
        <b/>
        <sz val="8"/>
        <color rgb="FF006600"/>
        <rFont val="Arial Narrow"/>
        <family val="2"/>
      </rPr>
      <t xml:space="preserve">A D G C </t>
    </r>
  </si>
  <si>
    <r>
      <t xml:space="preserve">Mini-Blätterteigschnecken | </t>
    </r>
    <r>
      <rPr>
        <sz val="10"/>
        <color rgb="FFC00000"/>
        <rFont val="Arial Narrow"/>
        <family val="2"/>
      </rPr>
      <t>mit Schinken, Frischkäse und Zwiebeln</t>
    </r>
    <r>
      <rPr>
        <sz val="10"/>
        <rFont val="Arial Narrow"/>
        <family val="2"/>
      </rPr>
      <t xml:space="preserve"> I </t>
    </r>
    <r>
      <rPr>
        <b/>
        <sz val="8"/>
        <color rgb="FF006600"/>
        <rFont val="Arial Narrow"/>
        <family val="2"/>
      </rPr>
      <t>A G J C I</t>
    </r>
  </si>
  <si>
    <r>
      <t xml:space="preserve">Mini-Blätterteigschnecken | </t>
    </r>
    <r>
      <rPr>
        <sz val="10"/>
        <color rgb="FFC00000"/>
        <rFont val="Arial Narrow"/>
        <family val="2"/>
      </rPr>
      <t xml:space="preserve">mit Lachs und Spinat </t>
    </r>
    <r>
      <rPr>
        <sz val="10"/>
        <color theme="1" tint="0.249977111117893"/>
        <rFont val="Arial Narrow"/>
        <family val="2"/>
      </rPr>
      <t xml:space="preserve">I </t>
    </r>
    <r>
      <rPr>
        <b/>
        <sz val="8"/>
        <color rgb="FF006600"/>
        <rFont val="Arial Narrow"/>
        <family val="2"/>
      </rPr>
      <t xml:space="preserve">A D G C </t>
    </r>
  </si>
  <si>
    <r>
      <t xml:space="preserve">Spießchen | </t>
    </r>
    <r>
      <rPr>
        <sz val="10"/>
        <color rgb="FFC00000"/>
        <rFont val="Arial Narrow"/>
        <family val="2"/>
      </rPr>
      <t>mit Rindfleisch und Gemüse in der Ei-Sesamhülle</t>
    </r>
    <r>
      <rPr>
        <sz val="10"/>
        <color theme="1" tint="0.249977111117893"/>
        <rFont val="Arial Narrow"/>
        <family val="2"/>
      </rPr>
      <t xml:space="preserve"> I</t>
    </r>
    <r>
      <rPr>
        <b/>
        <sz val="8"/>
        <color rgb="FF006600"/>
        <rFont val="Arial Narrow"/>
        <family val="2"/>
      </rPr>
      <t xml:space="preserve"> A G C K</t>
    </r>
  </si>
  <si>
    <r>
      <t xml:space="preserve">Spießchen | </t>
    </r>
    <r>
      <rPr>
        <sz val="10"/>
        <color rgb="FFC00000"/>
        <rFont val="Arial Narrow"/>
        <family val="2"/>
      </rPr>
      <t>mit Lamm und Gemüse in der Thymian-Panade</t>
    </r>
    <r>
      <rPr>
        <sz val="10"/>
        <color theme="1" tint="0.249977111117893"/>
        <rFont val="Arial Narrow"/>
        <family val="2"/>
      </rPr>
      <t xml:space="preserve"> I </t>
    </r>
    <r>
      <rPr>
        <b/>
        <sz val="8"/>
        <color rgb="FF006600"/>
        <rFont val="Arial Narrow"/>
        <family val="2"/>
      </rPr>
      <t xml:space="preserve">A G C </t>
    </r>
  </si>
  <si>
    <r>
      <t xml:space="preserve">Spießchen | </t>
    </r>
    <r>
      <rPr>
        <sz val="10"/>
        <color rgb="FFC00000"/>
        <rFont val="Arial Narrow"/>
        <family val="2"/>
      </rPr>
      <t xml:space="preserve">mit Gemüse in der Körnerpanade </t>
    </r>
    <r>
      <rPr>
        <sz val="8"/>
        <color rgb="FFC00000"/>
        <rFont val="Arial Narrow"/>
        <family val="2"/>
      </rPr>
      <t xml:space="preserve">vegetarisch </t>
    </r>
    <r>
      <rPr>
        <sz val="10"/>
        <color theme="1" tint="0.14999847407452621"/>
        <rFont val="Arial Narrow"/>
        <family val="2"/>
      </rPr>
      <t xml:space="preserve">I </t>
    </r>
    <r>
      <rPr>
        <b/>
        <sz val="8"/>
        <color rgb="FF006600"/>
        <rFont val="Arial Narrow"/>
        <family val="2"/>
      </rPr>
      <t xml:space="preserve">A G C K H </t>
    </r>
  </si>
  <si>
    <r>
      <t xml:space="preserve">Leberkäse fein mit Kartoffel-Gurken-Salat und scharfem Portionssenf | </t>
    </r>
    <r>
      <rPr>
        <sz val="10"/>
        <color rgb="FFC00000"/>
        <rFont val="Arial Narrow"/>
        <family val="2"/>
      </rPr>
      <t xml:space="preserve">Lieferung </t>
    </r>
    <r>
      <rPr>
        <b/>
        <sz val="10"/>
        <color rgb="FFC00000"/>
        <rFont val="Arial Narrow"/>
        <family val="2"/>
      </rPr>
      <t xml:space="preserve">warm </t>
    </r>
    <r>
      <rPr>
        <sz val="10"/>
        <rFont val="Arial Narrow"/>
        <family val="2"/>
      </rPr>
      <t xml:space="preserve">I </t>
    </r>
    <r>
      <rPr>
        <b/>
        <sz val="8"/>
        <color rgb="FF006600"/>
        <rFont val="Arial Narrow"/>
        <family val="2"/>
      </rPr>
      <t>G J I</t>
    </r>
  </si>
  <si>
    <r>
      <t xml:space="preserve">Schweinegeschnetzeltes in Schwammerl-Rahm, Butterspätzle I </t>
    </r>
    <r>
      <rPr>
        <b/>
        <sz val="8"/>
        <color rgb="FF006600"/>
        <rFont val="Arial Narrow"/>
        <family val="2"/>
      </rPr>
      <t xml:space="preserve">A G J C </t>
    </r>
  </si>
  <si>
    <r>
      <t>Kräftiger Eintopf vom Rind und Gemüse</t>
    </r>
    <r>
      <rPr>
        <sz val="10"/>
        <color theme="1" tint="0.14999847407452621"/>
        <rFont val="Arial Narrow"/>
        <family val="2"/>
      </rPr>
      <t xml:space="preserve"> I </t>
    </r>
    <r>
      <rPr>
        <b/>
        <sz val="8"/>
        <color rgb="FF006600"/>
        <rFont val="Arial Narrow"/>
        <family val="2"/>
      </rPr>
      <t>I</t>
    </r>
  </si>
  <si>
    <r>
      <t xml:space="preserve">Tafelspitz mit Meerrettichsoße und Petersilienkartoffeln I </t>
    </r>
    <r>
      <rPr>
        <b/>
        <sz val="8"/>
        <color rgb="FF006600"/>
        <rFont val="Arial Narrow"/>
        <family val="2"/>
      </rPr>
      <t>A G I L</t>
    </r>
  </si>
  <si>
    <r>
      <t xml:space="preserve">Sauerbraten mit Semmelknödel I </t>
    </r>
    <r>
      <rPr>
        <b/>
        <sz val="8"/>
        <color rgb="FF006600"/>
        <rFont val="Arial Narrow"/>
        <family val="2"/>
      </rPr>
      <t>A G J C I</t>
    </r>
  </si>
  <si>
    <r>
      <t>Mediterran gefüllte Hähnchenbrust, Rosmarinsoße und Polenta I</t>
    </r>
    <r>
      <rPr>
        <b/>
        <sz val="8"/>
        <color rgb="FF006600"/>
        <rFont val="Arial Narrow"/>
        <family val="2"/>
      </rPr>
      <t xml:space="preserve"> A G </t>
    </r>
  </si>
  <si>
    <r>
      <t>Chili con Carne mit Weißbrotscheiben I</t>
    </r>
    <r>
      <rPr>
        <b/>
        <sz val="8"/>
        <color rgb="FF006600"/>
        <rFont val="Arial Narrow"/>
        <family val="2"/>
      </rPr>
      <t xml:space="preserve"> A </t>
    </r>
  </si>
  <si>
    <r>
      <t xml:space="preserve">Chili sin Carne mit Weißbrotscheiben | </t>
    </r>
    <r>
      <rPr>
        <sz val="8"/>
        <color rgb="FFC00000"/>
        <rFont val="Arial Narrow"/>
        <family val="2"/>
      </rPr>
      <t>vegan</t>
    </r>
    <r>
      <rPr>
        <sz val="10"/>
        <color theme="1" tint="0.249977111117893"/>
        <rFont val="Arial Narrow"/>
        <family val="2"/>
      </rPr>
      <t xml:space="preserve"> I </t>
    </r>
    <r>
      <rPr>
        <b/>
        <sz val="8"/>
        <color rgb="FF006600"/>
        <rFont val="Arial Narrow"/>
        <family val="2"/>
      </rPr>
      <t xml:space="preserve">A </t>
    </r>
  </si>
  <si>
    <r>
      <t xml:space="preserve">Vegetarische Lasagne I </t>
    </r>
    <r>
      <rPr>
        <b/>
        <sz val="8"/>
        <color rgb="FF006600"/>
        <rFont val="Arial Narrow"/>
        <family val="2"/>
      </rPr>
      <t xml:space="preserve">A G </t>
    </r>
  </si>
  <si>
    <r>
      <t xml:space="preserve">Lasagne mit Lachs, Spinat, Gorgonzola I </t>
    </r>
    <r>
      <rPr>
        <b/>
        <sz val="8"/>
        <color rgb="FF006600"/>
        <rFont val="Arial Narrow"/>
        <family val="2"/>
      </rPr>
      <t xml:space="preserve">A D G </t>
    </r>
  </si>
  <si>
    <r>
      <t xml:space="preserve">Paniertes Fischfilet mit Remouladensoße und Kartoffel-Gurken-Salat I </t>
    </r>
    <r>
      <rPr>
        <b/>
        <sz val="8"/>
        <color rgb="FF006600"/>
        <rFont val="Arial Narrow"/>
        <family val="2"/>
      </rPr>
      <t xml:space="preserve">A D G C I </t>
    </r>
  </si>
  <si>
    <r>
      <t xml:space="preserve">Penne Bolognese mit geriebenem Parmesan I </t>
    </r>
    <r>
      <rPr>
        <b/>
        <sz val="8"/>
        <color rgb="FF006600"/>
        <rFont val="Arial Narrow"/>
        <family val="2"/>
      </rPr>
      <t>A G I</t>
    </r>
  </si>
  <si>
    <r>
      <t xml:space="preserve">Käsespätzle mit Röstzwiebeln | </t>
    </r>
    <r>
      <rPr>
        <sz val="8"/>
        <color rgb="FFC00000"/>
        <rFont val="Arial Narrow"/>
        <family val="2"/>
      </rPr>
      <t xml:space="preserve">vegetarisch </t>
    </r>
    <r>
      <rPr>
        <sz val="10"/>
        <color theme="1" tint="0.14999847407452621"/>
        <rFont val="Arial Narrow"/>
        <family val="2"/>
      </rPr>
      <t xml:space="preserve">I </t>
    </r>
    <r>
      <rPr>
        <b/>
        <sz val="8"/>
        <color rgb="FF006600"/>
        <rFont val="Arial Narrow"/>
        <family val="2"/>
      </rPr>
      <t xml:space="preserve">A G C </t>
    </r>
  </si>
  <si>
    <r>
      <t xml:space="preserve">Schinkennudeln I </t>
    </r>
    <r>
      <rPr>
        <b/>
        <sz val="8"/>
        <color rgb="FF006600"/>
        <rFont val="Arial Narrow"/>
        <family val="2"/>
      </rPr>
      <t>A G J C I</t>
    </r>
  </si>
  <si>
    <r>
      <t>Puten-Gemüse-Curry mit Duftreis I</t>
    </r>
    <r>
      <rPr>
        <b/>
        <sz val="8"/>
        <color rgb="FF006600"/>
        <rFont val="Arial Narrow"/>
        <family val="2"/>
      </rPr>
      <t xml:space="preserve"> G K F E</t>
    </r>
  </si>
  <si>
    <r>
      <t xml:space="preserve">Feta-Käse in der Körner-Panade mit Kräuter-Dip | </t>
    </r>
    <r>
      <rPr>
        <sz val="8"/>
        <color rgb="FFC00000"/>
        <rFont val="Arial Narrow"/>
        <family val="2"/>
      </rPr>
      <t>vegetarisch</t>
    </r>
    <r>
      <rPr>
        <sz val="8"/>
        <color theme="1" tint="0.14999847407452621"/>
        <rFont val="Arial Narrow"/>
        <family val="2"/>
      </rPr>
      <t xml:space="preserve"> </t>
    </r>
    <r>
      <rPr>
        <sz val="10"/>
        <color theme="1" tint="0.14999847407452621"/>
        <rFont val="Arial Narrow"/>
        <family val="2"/>
      </rPr>
      <t xml:space="preserve">I </t>
    </r>
    <r>
      <rPr>
        <b/>
        <sz val="8"/>
        <color rgb="FF006600"/>
        <rFont val="Arial Narrow"/>
        <family val="2"/>
      </rPr>
      <t>A G E H K C</t>
    </r>
  </si>
  <si>
    <r>
      <t xml:space="preserve">Mini-Blechkuchenschnitte, gemischte Auswahl | </t>
    </r>
    <r>
      <rPr>
        <sz val="8"/>
        <color rgb="FFC00000"/>
        <rFont val="Arial Narrow"/>
        <family val="2"/>
      </rPr>
      <t>vegan</t>
    </r>
    <r>
      <rPr>
        <sz val="10"/>
        <color theme="1" tint="0.249977111117893"/>
        <rFont val="Arial Narrow"/>
        <family val="2"/>
      </rPr>
      <t xml:space="preserve"> I </t>
    </r>
    <r>
      <rPr>
        <b/>
        <sz val="8"/>
        <color rgb="FF006600"/>
        <rFont val="Arial Narrow"/>
        <family val="2"/>
      </rPr>
      <t>A E H K F</t>
    </r>
    <r>
      <rPr>
        <b/>
        <sz val="6"/>
        <color rgb="FF006600"/>
        <rFont val="Arial Narrow"/>
        <family val="2"/>
      </rPr>
      <t xml:space="preserve"> </t>
    </r>
  </si>
  <si>
    <r>
      <t>Körnerbaguette |</t>
    </r>
    <r>
      <rPr>
        <sz val="8"/>
        <color theme="1" tint="0.249977111117893"/>
        <rFont val="Arial Narrow"/>
        <family val="2"/>
      </rPr>
      <t xml:space="preserve"> </t>
    </r>
    <r>
      <rPr>
        <sz val="8"/>
        <color rgb="FFC00000"/>
        <rFont val="Arial Narrow"/>
        <family val="2"/>
      </rPr>
      <t>vegan</t>
    </r>
    <r>
      <rPr>
        <sz val="10"/>
        <color theme="1" tint="0.249977111117893"/>
        <rFont val="Arial Narrow"/>
        <family val="2"/>
      </rPr>
      <t xml:space="preserve"> I</t>
    </r>
    <r>
      <rPr>
        <b/>
        <sz val="8"/>
        <color rgb="FF006600"/>
        <rFont val="Arial Narrow"/>
        <family val="2"/>
      </rPr>
      <t xml:space="preserve"> A F H K</t>
    </r>
  </si>
  <si>
    <r>
      <t xml:space="preserve">Mini-Mehrkornsemmel, gemischte Auswahl | </t>
    </r>
    <r>
      <rPr>
        <sz val="8"/>
        <color rgb="FFC00000"/>
        <rFont val="Arial Narrow"/>
        <family val="2"/>
      </rPr>
      <t xml:space="preserve">vegan </t>
    </r>
    <r>
      <rPr>
        <sz val="10"/>
        <color theme="1" tint="0.249977111117893"/>
        <rFont val="Arial Narrow"/>
        <family val="2"/>
      </rPr>
      <t xml:space="preserve">I </t>
    </r>
    <r>
      <rPr>
        <b/>
        <sz val="8"/>
        <color rgb="FF006600"/>
        <rFont val="Arial Narrow"/>
        <family val="2"/>
      </rPr>
      <t>A F H K</t>
    </r>
  </si>
  <si>
    <r>
      <t xml:space="preserve">Vollkornsemmel, gemischte Auswahl | </t>
    </r>
    <r>
      <rPr>
        <sz val="8"/>
        <color rgb="FFC00000"/>
        <rFont val="Arial Narrow"/>
        <family val="2"/>
      </rPr>
      <t>vegan</t>
    </r>
    <r>
      <rPr>
        <sz val="10"/>
        <color rgb="FFC00000"/>
        <rFont val="Arial Narrow"/>
        <family val="2"/>
      </rPr>
      <t xml:space="preserve"> </t>
    </r>
    <r>
      <rPr>
        <sz val="10"/>
        <color theme="1" tint="0.249977111117893"/>
        <rFont val="Arial Narrow"/>
        <family val="2"/>
      </rPr>
      <t xml:space="preserve">I </t>
    </r>
    <r>
      <rPr>
        <b/>
        <sz val="8"/>
        <color rgb="FF006600"/>
        <rFont val="Arial Narrow"/>
        <family val="2"/>
      </rPr>
      <t xml:space="preserve">A F H K </t>
    </r>
  </si>
  <si>
    <r>
      <t xml:space="preserve">Weißwürste | </t>
    </r>
    <r>
      <rPr>
        <sz val="10"/>
        <color rgb="FFC00000"/>
        <rFont val="Arial Narrow"/>
        <family val="2"/>
      </rPr>
      <t>ca. 90g/Stück</t>
    </r>
    <r>
      <rPr>
        <sz val="10"/>
        <color theme="1" tint="0.249977111117893"/>
        <rFont val="Arial Narrow"/>
        <family val="2"/>
      </rPr>
      <t xml:space="preserve"> I </t>
    </r>
    <r>
      <rPr>
        <b/>
        <sz val="8"/>
        <color rgb="FF006600"/>
        <rFont val="Arial Narrow"/>
        <family val="2"/>
      </rPr>
      <t xml:space="preserve">G </t>
    </r>
  </si>
  <si>
    <r>
      <t xml:space="preserve">Wiener / Frankfurter Würstchen mit Rindfleischanteil | </t>
    </r>
    <r>
      <rPr>
        <sz val="10"/>
        <color rgb="FFC00000"/>
        <rFont val="Arial Narrow"/>
        <family val="2"/>
      </rPr>
      <t>ca. 50g/Stück</t>
    </r>
    <r>
      <rPr>
        <sz val="10"/>
        <color theme="1" tint="0.249977111117893"/>
        <rFont val="Arial Narrow"/>
        <family val="2"/>
      </rPr>
      <t xml:space="preserve"> I</t>
    </r>
    <r>
      <rPr>
        <b/>
        <sz val="8"/>
        <color rgb="FF006600"/>
        <rFont val="Arial Narrow"/>
        <family val="2"/>
      </rPr>
      <t xml:space="preserve"> G </t>
    </r>
  </si>
  <si>
    <r>
      <t xml:space="preserve">Debrecziner | </t>
    </r>
    <r>
      <rPr>
        <sz val="10"/>
        <color rgb="FFC00000"/>
        <rFont val="Arial Narrow"/>
        <family val="2"/>
      </rPr>
      <t>ca. 75g/Stück</t>
    </r>
    <r>
      <rPr>
        <sz val="10"/>
        <color theme="1" tint="0.249977111117893"/>
        <rFont val="Arial Narrow"/>
        <family val="2"/>
      </rPr>
      <t xml:space="preserve"> I </t>
    </r>
    <r>
      <rPr>
        <b/>
        <sz val="8"/>
        <color rgb="FF006600"/>
        <rFont val="Arial Narrow"/>
        <family val="2"/>
      </rPr>
      <t xml:space="preserve">G </t>
    </r>
  </si>
  <si>
    <r>
      <t xml:space="preserve">Leberkäse, Münchner | </t>
    </r>
    <r>
      <rPr>
        <sz val="10"/>
        <color rgb="FFC00000"/>
        <rFont val="Arial Narrow"/>
        <family val="2"/>
      </rPr>
      <t>feines Brät</t>
    </r>
    <r>
      <rPr>
        <sz val="10"/>
        <color theme="1" tint="0.249977111117893"/>
        <rFont val="Arial Narrow"/>
        <family val="2"/>
      </rPr>
      <t xml:space="preserve"> auch kalt erhältlich I </t>
    </r>
    <r>
      <rPr>
        <b/>
        <sz val="8"/>
        <color rgb="FF006600"/>
        <rFont val="Arial Narrow"/>
        <family val="2"/>
      </rPr>
      <t xml:space="preserve">G </t>
    </r>
  </si>
  <si>
    <r>
      <t xml:space="preserve">Leberkäse, Bayrisch | </t>
    </r>
    <r>
      <rPr>
        <sz val="10"/>
        <color rgb="FFC00000"/>
        <rFont val="Arial Narrow"/>
        <family val="2"/>
      </rPr>
      <t>grobes Brät</t>
    </r>
    <r>
      <rPr>
        <sz val="10"/>
        <color theme="1" tint="0.249977111117893"/>
        <rFont val="Arial Narrow"/>
        <family val="2"/>
      </rPr>
      <t xml:space="preserve"> auch kalt erhältlich I </t>
    </r>
    <r>
      <rPr>
        <b/>
        <sz val="8"/>
        <color rgb="FF006600"/>
        <rFont val="Arial Narrow"/>
        <family val="2"/>
      </rPr>
      <t xml:space="preserve">G </t>
    </r>
  </si>
  <si>
    <r>
      <t xml:space="preserve">Hausgemachte Fleischpflanzerl I </t>
    </r>
    <r>
      <rPr>
        <sz val="10"/>
        <color rgb="FFC00000"/>
        <rFont val="Arial Narrow"/>
        <family val="2"/>
      </rPr>
      <t xml:space="preserve">auch </t>
    </r>
    <r>
      <rPr>
        <sz val="10"/>
        <color rgb="FF0070C0"/>
        <rFont val="Arial Narrow"/>
        <family val="2"/>
      </rPr>
      <t xml:space="preserve">kalt </t>
    </r>
    <r>
      <rPr>
        <sz val="10"/>
        <color rgb="FFC00000"/>
        <rFont val="Arial Narrow"/>
        <family val="2"/>
      </rPr>
      <t xml:space="preserve">erhältlich </t>
    </r>
    <r>
      <rPr>
        <sz val="10"/>
        <color theme="1" tint="0.249977111117893"/>
        <rFont val="Arial Narrow"/>
        <family val="2"/>
      </rPr>
      <t xml:space="preserve">I </t>
    </r>
    <r>
      <rPr>
        <b/>
        <sz val="8"/>
        <color rgb="FF006600"/>
        <rFont val="Arial Narrow"/>
        <family val="2"/>
      </rPr>
      <t>G A H J F C</t>
    </r>
  </si>
  <si>
    <r>
      <t xml:space="preserve">Bunter Nudelsalat mit Gemüse und Mayonnaise | </t>
    </r>
    <r>
      <rPr>
        <sz val="10"/>
        <color rgb="FFC00000"/>
        <rFont val="Arial Narrow"/>
        <family val="2"/>
      </rPr>
      <t xml:space="preserve">Beilagenportion </t>
    </r>
    <r>
      <rPr>
        <sz val="8"/>
        <color rgb="FFC00000"/>
        <rFont val="Arial Narrow"/>
        <family val="2"/>
      </rPr>
      <t>vegetarisch</t>
    </r>
    <r>
      <rPr>
        <sz val="10"/>
        <color theme="1" tint="0.249977111117893"/>
        <rFont val="Arial Narrow"/>
        <family val="2"/>
      </rPr>
      <t xml:space="preserve"> I </t>
    </r>
    <r>
      <rPr>
        <b/>
        <sz val="8"/>
        <color rgb="FF006600"/>
        <rFont val="Arial Narrow"/>
        <family val="2"/>
      </rPr>
      <t>A C F</t>
    </r>
  </si>
  <si>
    <r>
      <t xml:space="preserve">Bunter Nudelsalat mit Gemüse und Mayonnaise | </t>
    </r>
    <r>
      <rPr>
        <sz val="10"/>
        <color rgb="FFC00000"/>
        <rFont val="Arial Narrow"/>
        <family val="2"/>
      </rPr>
      <t xml:space="preserve">Kilogramm </t>
    </r>
    <r>
      <rPr>
        <sz val="8"/>
        <color rgb="FFC00000"/>
        <rFont val="Arial Narrow"/>
        <family val="2"/>
      </rPr>
      <t>vegetarisch</t>
    </r>
    <r>
      <rPr>
        <sz val="10"/>
        <color theme="1" tint="0.249977111117893"/>
        <rFont val="Arial Narrow"/>
        <family val="2"/>
      </rPr>
      <t xml:space="preserve"> I </t>
    </r>
    <r>
      <rPr>
        <b/>
        <sz val="8"/>
        <color rgb="FF006600"/>
        <rFont val="Arial Narrow"/>
        <family val="2"/>
      </rPr>
      <t xml:space="preserve">A C F </t>
    </r>
  </si>
  <si>
    <r>
      <t xml:space="preserve">Gemischter Salat mit Tomaten und Gurken, Dressing separat | </t>
    </r>
    <r>
      <rPr>
        <sz val="10"/>
        <color rgb="FFC00000"/>
        <rFont val="Arial Narrow"/>
        <family val="2"/>
      </rPr>
      <t xml:space="preserve">Beilagenportion </t>
    </r>
    <r>
      <rPr>
        <sz val="8"/>
        <color rgb="FFC00000"/>
        <rFont val="Arial Narrow"/>
        <family val="2"/>
      </rPr>
      <t>vegetarisch</t>
    </r>
    <r>
      <rPr>
        <sz val="8"/>
        <color theme="1"/>
        <rFont val="Arial Narrow"/>
        <family val="2"/>
      </rPr>
      <t xml:space="preserve"> </t>
    </r>
    <r>
      <rPr>
        <sz val="10"/>
        <color theme="1" tint="0.249977111117893"/>
        <rFont val="Arial Narrow"/>
        <family val="2"/>
      </rPr>
      <t xml:space="preserve">I </t>
    </r>
    <r>
      <rPr>
        <b/>
        <sz val="8"/>
        <color rgb="FF006600"/>
        <rFont val="Arial Narrow"/>
        <family val="2"/>
      </rPr>
      <t>G J I</t>
    </r>
  </si>
  <si>
    <r>
      <t xml:space="preserve">Bunte Blattsalate mit würzigen Kräutern, gerösteten Kürbiskernen und hausgemachtem Balsamico-Dressing | </t>
    </r>
    <r>
      <rPr>
        <sz val="10"/>
        <color rgb="FFC00000"/>
        <rFont val="Arial Narrow"/>
        <family val="2"/>
      </rPr>
      <t xml:space="preserve">Beilagenportion </t>
    </r>
    <r>
      <rPr>
        <sz val="8"/>
        <color rgb="FFC00000"/>
        <rFont val="Arial Narrow"/>
        <family val="2"/>
      </rPr>
      <t>vegan</t>
    </r>
    <r>
      <rPr>
        <sz val="10"/>
        <color theme="1" tint="0.249977111117893"/>
        <rFont val="Arial Narrow"/>
        <family val="2"/>
      </rPr>
      <t xml:space="preserve"> I</t>
    </r>
    <r>
      <rPr>
        <b/>
        <sz val="8"/>
        <color rgb="FF006600"/>
        <rFont val="Arial Narrow"/>
        <family val="2"/>
      </rPr>
      <t xml:space="preserve"> I H J </t>
    </r>
  </si>
  <si>
    <r>
      <t xml:space="preserve">Mini-Körnerbrotschnitte IV | </t>
    </r>
    <r>
      <rPr>
        <sz val="10"/>
        <color rgb="FFC00000"/>
        <rFont val="Arial Narrow"/>
        <family val="2"/>
      </rPr>
      <t xml:space="preserve">mit veganen Aufstrichen oder Gemüse </t>
    </r>
    <r>
      <rPr>
        <sz val="8"/>
        <color rgb="FFC00000"/>
        <rFont val="Arial Narrow"/>
        <family val="2"/>
      </rPr>
      <t>vegan</t>
    </r>
    <r>
      <rPr>
        <sz val="10"/>
        <color theme="1" tint="0.249977111117893"/>
        <rFont val="Arial Narrow"/>
        <family val="2"/>
      </rPr>
      <t xml:space="preserve"> I </t>
    </r>
    <r>
      <rPr>
        <b/>
        <sz val="8"/>
        <color rgb="FF006600"/>
        <rFont val="Arial Narrow"/>
        <family val="2"/>
      </rPr>
      <t>A H K F I</t>
    </r>
  </si>
  <si>
    <r>
      <t xml:space="preserve">Mini-Körnerbrotschnitte II | </t>
    </r>
    <r>
      <rPr>
        <sz val="10"/>
        <color rgb="FFC00000"/>
        <rFont val="Arial Narrow"/>
        <family val="2"/>
      </rPr>
      <t>mit Räucherlachs, gebeiztem Lachs oder Forellenfilets</t>
    </r>
    <r>
      <rPr>
        <sz val="10"/>
        <color theme="1" tint="0.249977111117893"/>
        <rFont val="Arial Narrow"/>
        <family val="2"/>
      </rPr>
      <t xml:space="preserve"> I</t>
    </r>
    <r>
      <rPr>
        <b/>
        <sz val="8"/>
        <color rgb="FF006600"/>
        <rFont val="Arial Narrow"/>
        <family val="2"/>
      </rPr>
      <t xml:space="preserve"> A D G F H K F </t>
    </r>
  </si>
  <si>
    <r>
      <t xml:space="preserve">Halbe belegte </t>
    </r>
    <r>
      <rPr>
        <sz val="10"/>
        <color theme="1" tint="4.9989318521683403E-2"/>
        <rFont val="Arial Narrow"/>
        <family val="2"/>
      </rPr>
      <t>Vollkornsemmel</t>
    </r>
    <r>
      <rPr>
        <sz val="10"/>
        <color theme="1" tint="0.249977111117893"/>
        <rFont val="Arial Narrow"/>
        <family val="2"/>
      </rPr>
      <t xml:space="preserve"> I | </t>
    </r>
    <r>
      <rPr>
        <sz val="10"/>
        <color rgb="FFC00000"/>
        <rFont val="Arial Narrow"/>
        <family val="2"/>
      </rPr>
      <t>mit Schinken, Salami oder Käse</t>
    </r>
    <r>
      <rPr>
        <sz val="10"/>
        <color theme="1" tint="0.249977111117893"/>
        <rFont val="Arial Narrow"/>
        <family val="2"/>
      </rPr>
      <t xml:space="preserve"> I </t>
    </r>
    <r>
      <rPr>
        <b/>
        <sz val="8"/>
        <color rgb="FF006600"/>
        <rFont val="Arial Narrow"/>
        <family val="2"/>
      </rPr>
      <t xml:space="preserve">A G J I F H K </t>
    </r>
  </si>
  <si>
    <r>
      <t xml:space="preserve">Halbe belegte Semmel IV | </t>
    </r>
    <r>
      <rPr>
        <sz val="10"/>
        <color rgb="FFC00000"/>
        <rFont val="Arial Narrow"/>
        <family val="2"/>
      </rPr>
      <t xml:space="preserve">mit veganen Aufstrichen oder Gemüse </t>
    </r>
    <r>
      <rPr>
        <sz val="8"/>
        <color rgb="FFC00000"/>
        <rFont val="Arial Narrow"/>
        <family val="2"/>
      </rPr>
      <t>vegan</t>
    </r>
    <r>
      <rPr>
        <sz val="10"/>
        <color theme="1" tint="0.249977111117893"/>
        <rFont val="Arial Narrow"/>
        <family val="2"/>
      </rPr>
      <t xml:space="preserve"> I </t>
    </r>
    <r>
      <rPr>
        <b/>
        <sz val="8"/>
        <color rgb="FF006600"/>
        <rFont val="Arial Narrow"/>
        <family val="2"/>
      </rPr>
      <t>A J  F I</t>
    </r>
  </si>
  <si>
    <r>
      <t xml:space="preserve">Halbe belegte Semmel III | </t>
    </r>
    <r>
      <rPr>
        <sz val="10"/>
        <color rgb="FFC00000"/>
        <rFont val="Arial Narrow"/>
        <family val="2"/>
      </rPr>
      <t>mit vegetarischen Frischkäsecremes oder Schnittkäse</t>
    </r>
    <r>
      <rPr>
        <sz val="10"/>
        <color theme="1" tint="0.249977111117893"/>
        <rFont val="Arial Narrow"/>
        <family val="2"/>
      </rPr>
      <t xml:space="preserve"> I</t>
    </r>
    <r>
      <rPr>
        <b/>
        <sz val="8"/>
        <color rgb="FF006600"/>
        <rFont val="Arial Narrow"/>
        <family val="2"/>
      </rPr>
      <t xml:space="preserve"> A G F </t>
    </r>
  </si>
  <si>
    <r>
      <t xml:space="preserve">Halbe belegte Semmel II | </t>
    </r>
    <r>
      <rPr>
        <sz val="10"/>
        <color rgb="FFC00000"/>
        <rFont val="Arial Narrow"/>
        <family val="2"/>
      </rPr>
      <t>mit Räucherlachs, gebeiztem Lachs oder Forellenfilets</t>
    </r>
    <r>
      <rPr>
        <sz val="10"/>
        <color theme="1" tint="0.249977111117893"/>
        <rFont val="Arial Narrow"/>
        <family val="2"/>
      </rPr>
      <t xml:space="preserve"> I </t>
    </r>
    <r>
      <rPr>
        <b/>
        <sz val="8"/>
        <color rgb="FF006600"/>
        <rFont val="Arial Narrow"/>
        <family val="2"/>
      </rPr>
      <t xml:space="preserve">A D G F </t>
    </r>
  </si>
  <si>
    <r>
      <t xml:space="preserve">Halbe belegte Semmel I | </t>
    </r>
    <r>
      <rPr>
        <sz val="10"/>
        <color rgb="FFC00000"/>
        <rFont val="Arial Narrow"/>
        <family val="2"/>
      </rPr>
      <t>mit Schinken, Salami oder Käse</t>
    </r>
    <r>
      <rPr>
        <sz val="10"/>
        <color theme="1" tint="0.249977111117893"/>
        <rFont val="Arial Narrow"/>
        <family val="2"/>
      </rPr>
      <t xml:space="preserve"> I </t>
    </r>
    <r>
      <rPr>
        <b/>
        <sz val="8"/>
        <color rgb="FF006600"/>
        <rFont val="Arial Narrow"/>
        <family val="2"/>
      </rPr>
      <t xml:space="preserve">A G J I F </t>
    </r>
  </si>
  <si>
    <r>
      <t xml:space="preserve">Kanapee I | </t>
    </r>
    <r>
      <rPr>
        <sz val="10"/>
        <color rgb="FFC00000"/>
        <rFont val="Arial Narrow"/>
        <family val="2"/>
      </rPr>
      <t xml:space="preserve">mit Schinken, Salami oder Käse </t>
    </r>
    <r>
      <rPr>
        <sz val="10"/>
        <color theme="1" tint="0.249977111117893"/>
        <rFont val="Arial Narrow"/>
        <family val="2"/>
      </rPr>
      <t xml:space="preserve">I </t>
    </r>
    <r>
      <rPr>
        <b/>
        <sz val="8"/>
        <color rgb="FF006600"/>
        <rFont val="Arial Narrow"/>
        <family val="2"/>
      </rPr>
      <t xml:space="preserve">A G J I F H </t>
    </r>
  </si>
  <si>
    <r>
      <t xml:space="preserve">Mini-Körnerbrotschnitte I | </t>
    </r>
    <r>
      <rPr>
        <sz val="10"/>
        <color rgb="FFC00000"/>
        <rFont val="Arial Narrow"/>
        <family val="2"/>
      </rPr>
      <t>mit Schinken, Salami oder Käse</t>
    </r>
    <r>
      <rPr>
        <sz val="10"/>
        <color theme="1" tint="0.249977111117893"/>
        <rFont val="Arial Narrow"/>
        <family val="2"/>
      </rPr>
      <t xml:space="preserve"> I </t>
    </r>
    <r>
      <rPr>
        <b/>
        <sz val="8"/>
        <color rgb="FF006600"/>
        <rFont val="Arial Narrow"/>
        <family val="2"/>
      </rPr>
      <t>A G J I F H K</t>
    </r>
  </si>
  <si>
    <r>
      <t>Kanapee IV |</t>
    </r>
    <r>
      <rPr>
        <sz val="10"/>
        <color rgb="FFC00000"/>
        <rFont val="Arial Narrow"/>
        <family val="2"/>
      </rPr>
      <t xml:space="preserve"> mit veganen Aufstrichen oder Gemüse </t>
    </r>
    <r>
      <rPr>
        <sz val="8"/>
        <color rgb="FFC00000"/>
        <rFont val="Arial Narrow"/>
        <family val="2"/>
      </rPr>
      <t xml:space="preserve">vegan </t>
    </r>
    <r>
      <rPr>
        <sz val="10"/>
        <color theme="1" tint="0.249977111117893"/>
        <rFont val="Arial Narrow"/>
        <family val="2"/>
      </rPr>
      <t xml:space="preserve">I </t>
    </r>
    <r>
      <rPr>
        <b/>
        <sz val="8"/>
        <color rgb="FF006600"/>
        <rFont val="Arial Narrow"/>
        <family val="2"/>
      </rPr>
      <t xml:space="preserve">A F </t>
    </r>
  </si>
  <si>
    <r>
      <t xml:space="preserve">Kanapee III | </t>
    </r>
    <r>
      <rPr>
        <sz val="10"/>
        <color rgb="FFC00000"/>
        <rFont val="Arial Narrow"/>
        <family val="2"/>
      </rPr>
      <t xml:space="preserve">mit vegetarischen Frischkäsecremes oder Schnittkäse </t>
    </r>
    <r>
      <rPr>
        <sz val="8"/>
        <color rgb="FFC00000"/>
        <rFont val="Arial Narrow"/>
        <family val="2"/>
      </rPr>
      <t xml:space="preserve">vegetarisch </t>
    </r>
    <r>
      <rPr>
        <sz val="10"/>
        <color theme="1" tint="0.14999847407452621"/>
        <rFont val="Arial Narrow"/>
        <family val="2"/>
      </rPr>
      <t xml:space="preserve">I </t>
    </r>
    <r>
      <rPr>
        <b/>
        <sz val="8"/>
        <color rgb="FF006600"/>
        <rFont val="Arial Narrow"/>
        <family val="2"/>
      </rPr>
      <t>A G F</t>
    </r>
  </si>
  <si>
    <r>
      <t xml:space="preserve">Kanapee II | </t>
    </r>
    <r>
      <rPr>
        <sz val="10"/>
        <color rgb="FFC00000"/>
        <rFont val="Arial Narrow"/>
        <family val="2"/>
      </rPr>
      <t>mit Räucherlachs, gebeiztem Lachs oder Forellenfilets</t>
    </r>
    <r>
      <rPr>
        <sz val="10"/>
        <color theme="1" tint="0.249977111117893"/>
        <rFont val="Arial Narrow"/>
        <family val="2"/>
      </rPr>
      <t xml:space="preserve"> I </t>
    </r>
    <r>
      <rPr>
        <b/>
        <sz val="8"/>
        <color rgb="FF006600"/>
        <rFont val="Arial Narrow"/>
        <family val="2"/>
      </rPr>
      <t xml:space="preserve">A D G F </t>
    </r>
  </si>
  <si>
    <r>
      <t xml:space="preserve">Halbe belegte </t>
    </r>
    <r>
      <rPr>
        <sz val="10"/>
        <color theme="1" tint="4.9989318521683403E-2"/>
        <rFont val="Arial Narrow"/>
        <family val="2"/>
      </rPr>
      <t>Vollkornsemmel</t>
    </r>
    <r>
      <rPr>
        <sz val="10"/>
        <color theme="1" tint="0.249977111117893"/>
        <rFont val="Arial Narrow"/>
        <family val="2"/>
      </rPr>
      <t xml:space="preserve">  II | </t>
    </r>
    <r>
      <rPr>
        <sz val="10"/>
        <color rgb="FFC00000"/>
        <rFont val="Arial Narrow"/>
        <family val="2"/>
      </rPr>
      <t>mit Räucherlachs, 
gebeiztem Lachs oder Forellenfilets</t>
    </r>
    <r>
      <rPr>
        <sz val="10"/>
        <color theme="1" tint="0.249977111117893"/>
        <rFont val="Arial Narrow"/>
        <family val="2"/>
      </rPr>
      <t xml:space="preserve"> I </t>
    </r>
    <r>
      <rPr>
        <b/>
        <sz val="8"/>
        <color rgb="FF006600"/>
        <rFont val="Arial Narrow"/>
        <family val="2"/>
      </rPr>
      <t xml:space="preserve">A D G H K F I </t>
    </r>
  </si>
  <si>
    <r>
      <t xml:space="preserve">Halbe belegte </t>
    </r>
    <r>
      <rPr>
        <sz val="10"/>
        <color theme="1" tint="4.9989318521683403E-2"/>
        <rFont val="Arial Narrow"/>
        <family val="2"/>
      </rPr>
      <t xml:space="preserve">Vollkornsemmel </t>
    </r>
    <r>
      <rPr>
        <sz val="10"/>
        <color theme="1" tint="0.249977111117893"/>
        <rFont val="Arial Narrow"/>
        <family val="2"/>
      </rPr>
      <t xml:space="preserve">III | </t>
    </r>
    <r>
      <rPr>
        <sz val="10"/>
        <color rgb="FFC00000"/>
        <rFont val="Arial Narrow"/>
        <family val="2"/>
      </rPr>
      <t>mit vegetarischen 
Frischkäsecremes oder Schnittkäse</t>
    </r>
    <r>
      <rPr>
        <sz val="10"/>
        <color theme="1" tint="0.14999847407452621"/>
        <rFont val="Arial Narrow"/>
        <family val="2"/>
      </rPr>
      <t xml:space="preserve"> I </t>
    </r>
    <r>
      <rPr>
        <b/>
        <sz val="8"/>
        <color rgb="FF006600"/>
        <rFont val="Arial Narrow"/>
        <family val="2"/>
      </rPr>
      <t xml:space="preserve">A G H K F I </t>
    </r>
  </si>
  <si>
    <r>
      <t xml:space="preserve">Halbe belegte </t>
    </r>
    <r>
      <rPr>
        <sz val="10"/>
        <color theme="1" tint="4.9989318521683403E-2"/>
        <rFont val="Arial Narrow"/>
        <family val="2"/>
      </rPr>
      <t xml:space="preserve">Vollkornsemmel </t>
    </r>
    <r>
      <rPr>
        <sz val="10"/>
        <color theme="1" tint="0.249977111117893"/>
        <rFont val="Arial Narrow"/>
        <family val="2"/>
      </rPr>
      <t xml:space="preserve"> IV | </t>
    </r>
    <r>
      <rPr>
        <sz val="10"/>
        <color rgb="FFC00000"/>
        <rFont val="Arial Narrow"/>
        <family val="2"/>
      </rPr>
      <t xml:space="preserve">mit veganen Aufstrichen oder Gemüse </t>
    </r>
    <r>
      <rPr>
        <sz val="8"/>
        <color rgb="FFC00000"/>
        <rFont val="Arial Narrow"/>
        <family val="2"/>
      </rPr>
      <t>vegan</t>
    </r>
    <r>
      <rPr>
        <sz val="10"/>
        <color theme="1" tint="0.249977111117893"/>
        <rFont val="Arial Narrow"/>
        <family val="2"/>
      </rPr>
      <t xml:space="preserve"> I </t>
    </r>
    <r>
      <rPr>
        <b/>
        <sz val="8"/>
        <color rgb="FF006600"/>
        <rFont val="Arial Narrow"/>
        <family val="2"/>
      </rPr>
      <t xml:space="preserve">A G H K F </t>
    </r>
  </si>
  <si>
    <r>
      <t xml:space="preserve">Baguette-Semmel mit Deckel I | </t>
    </r>
    <r>
      <rPr>
        <sz val="10"/>
        <color rgb="FFC00000"/>
        <rFont val="Arial Narrow"/>
        <family val="2"/>
      </rPr>
      <t xml:space="preserve">mit Schinken, Salami, Käse, Tomate/Mozzarella </t>
    </r>
    <r>
      <rPr>
        <sz val="10"/>
        <color theme="1" tint="0.249977111117893"/>
        <rFont val="Arial Narrow"/>
        <family val="2"/>
      </rPr>
      <t xml:space="preserve">I </t>
    </r>
    <r>
      <rPr>
        <b/>
        <sz val="8"/>
        <color rgb="FF006600"/>
        <rFont val="Arial Narrow"/>
        <family val="2"/>
      </rPr>
      <t xml:space="preserve">A G J I F K </t>
    </r>
  </si>
  <si>
    <r>
      <t xml:space="preserve">Baguette-Semmel mit Deckel III | </t>
    </r>
    <r>
      <rPr>
        <sz val="10"/>
        <color rgb="FFC00000"/>
        <rFont val="Arial Narrow"/>
        <family val="2"/>
      </rPr>
      <t>mit vegetarischen 
Frischkäsecremes oder Schnittkäse</t>
    </r>
    <r>
      <rPr>
        <sz val="10"/>
        <color theme="1" tint="0.249977111117893"/>
        <rFont val="Arial Narrow"/>
        <family val="2"/>
      </rPr>
      <t xml:space="preserve"> I</t>
    </r>
    <r>
      <rPr>
        <b/>
        <sz val="8"/>
        <color rgb="FF006600"/>
        <rFont val="Arial Narrow"/>
        <family val="2"/>
      </rPr>
      <t xml:space="preserve"> A G H K F </t>
    </r>
  </si>
  <si>
    <r>
      <t xml:space="preserve">Vollkorn-Baguette-Semmel I mit Deckel | </t>
    </r>
    <r>
      <rPr>
        <sz val="10"/>
        <color rgb="FFC00000"/>
        <rFont val="Arial Narrow"/>
        <family val="2"/>
      </rPr>
      <t xml:space="preserve">mit Schinken, 
Salami, Käse, Tomate/Mozzarella </t>
    </r>
    <r>
      <rPr>
        <sz val="10"/>
        <color theme="1" tint="0.249977111117893"/>
        <rFont val="Arial Narrow"/>
        <family val="2"/>
      </rPr>
      <t xml:space="preserve">I </t>
    </r>
    <r>
      <rPr>
        <b/>
        <sz val="8"/>
        <color rgb="FF006600"/>
        <rFont val="Arial Narrow"/>
        <family val="2"/>
      </rPr>
      <t>A G F H K J I</t>
    </r>
  </si>
  <si>
    <r>
      <t xml:space="preserve">Vollkorn-Baguette-Semmel III mit Deckel | </t>
    </r>
    <r>
      <rPr>
        <sz val="10"/>
        <color rgb="FFC00000"/>
        <rFont val="Arial Narrow"/>
        <family val="2"/>
      </rPr>
      <t>mit vegetarischen 
Frischkäsecremes oder Schnittkäse</t>
    </r>
    <r>
      <rPr>
        <sz val="10"/>
        <color theme="1" tint="0.14999847407452621"/>
        <rFont val="Arial Narrow"/>
        <family val="2"/>
      </rPr>
      <t xml:space="preserve"> I </t>
    </r>
    <r>
      <rPr>
        <b/>
        <sz val="8"/>
        <color rgb="FF006600"/>
        <rFont val="Arial Narrow"/>
        <family val="2"/>
      </rPr>
      <t xml:space="preserve">A G F H K </t>
    </r>
  </si>
  <si>
    <r>
      <t xml:space="preserve">Ciabatta-Semmel mit Deckel I | </t>
    </r>
    <r>
      <rPr>
        <sz val="10"/>
        <color rgb="FFC00000"/>
        <rFont val="Arial Narrow"/>
        <family val="2"/>
      </rPr>
      <t xml:space="preserve">mit Schinken, Salami, Käse, Tomate/Mozzarella </t>
    </r>
    <r>
      <rPr>
        <sz val="10"/>
        <color theme="1" tint="0.249977111117893"/>
        <rFont val="Arial Narrow"/>
        <family val="2"/>
      </rPr>
      <t xml:space="preserve">I </t>
    </r>
    <r>
      <rPr>
        <b/>
        <sz val="8"/>
        <color rgb="FF006600"/>
        <rFont val="Arial Narrow"/>
        <family val="2"/>
      </rPr>
      <t>A G J K F I</t>
    </r>
  </si>
  <si>
    <r>
      <t xml:space="preserve">Ciabatta-Semmel mit Deckel III | </t>
    </r>
    <r>
      <rPr>
        <sz val="10"/>
        <color rgb="FFC00000"/>
        <rFont val="Arial Narrow"/>
        <family val="2"/>
      </rPr>
      <t>mit vegetarischen 
Frischkäsecremes oder Schnittkäse</t>
    </r>
    <r>
      <rPr>
        <sz val="10"/>
        <color theme="1" tint="0.249977111117893"/>
        <rFont val="Arial Narrow"/>
        <family val="2"/>
      </rPr>
      <t xml:space="preserve"> I </t>
    </r>
    <r>
      <rPr>
        <b/>
        <sz val="8"/>
        <color rgb="FF006600"/>
        <rFont val="Arial Narrow"/>
        <family val="2"/>
      </rPr>
      <t>A G F K</t>
    </r>
  </si>
  <si>
    <r>
      <t xml:space="preserve">Stürzers ogmachter Kas auf Körnerbrotschnitte | </t>
    </r>
    <r>
      <rPr>
        <sz val="8"/>
        <color rgb="FFC00000"/>
        <rFont val="Arial Narrow"/>
        <family val="2"/>
      </rPr>
      <t xml:space="preserve">vegetarisch </t>
    </r>
    <r>
      <rPr>
        <sz val="10"/>
        <color theme="1" tint="0.249977111117893"/>
        <rFont val="Arial Narrow"/>
        <family val="2"/>
      </rPr>
      <t>I</t>
    </r>
    <r>
      <rPr>
        <b/>
        <sz val="8"/>
        <color rgb="FF006600"/>
        <rFont val="Arial Narrow"/>
        <family val="2"/>
      </rPr>
      <t xml:space="preserve"> A G H K </t>
    </r>
  </si>
  <si>
    <r>
      <t xml:space="preserve">Mürbteigtörtchen I | </t>
    </r>
    <r>
      <rPr>
        <sz val="10"/>
        <color rgb="FFC00000"/>
        <rFont val="Arial Narrow"/>
        <family val="2"/>
      </rPr>
      <t>mit Zwiebeln und Speck</t>
    </r>
    <r>
      <rPr>
        <sz val="10"/>
        <color theme="1" tint="0.249977111117893"/>
        <rFont val="Arial Narrow"/>
        <family val="2"/>
      </rPr>
      <t xml:space="preserve"> I </t>
    </r>
    <r>
      <rPr>
        <b/>
        <sz val="8"/>
        <color rgb="FF006600"/>
        <rFont val="Arial Narrow"/>
        <family val="2"/>
      </rPr>
      <t>A G J F C I</t>
    </r>
  </si>
  <si>
    <r>
      <t xml:space="preserve">Mürbteigtörtchen II | </t>
    </r>
    <r>
      <rPr>
        <sz val="10"/>
        <color rgb="FFC00000"/>
        <rFont val="Arial Narrow"/>
        <family val="2"/>
      </rPr>
      <t>mit Lachs und Spinat</t>
    </r>
    <r>
      <rPr>
        <sz val="10"/>
        <color theme="1" tint="0.249977111117893"/>
        <rFont val="Arial Narrow"/>
        <family val="2"/>
      </rPr>
      <t xml:space="preserve"> I </t>
    </r>
    <r>
      <rPr>
        <b/>
        <sz val="8"/>
        <color rgb="FF006600"/>
        <rFont val="Arial Narrow"/>
        <family val="2"/>
      </rPr>
      <t>A G D F C</t>
    </r>
  </si>
  <si>
    <r>
      <t xml:space="preserve">Mini-Tramezzino III | </t>
    </r>
    <r>
      <rPr>
        <sz val="10"/>
        <color rgb="FFC00000"/>
        <rFont val="Arial Narrow"/>
        <family val="2"/>
      </rPr>
      <t xml:space="preserve">mit vegetarischen Frischkäsecremes und Schnittkäse </t>
    </r>
    <r>
      <rPr>
        <sz val="8"/>
        <color rgb="FFC00000"/>
        <rFont val="Arial Narrow"/>
        <family val="2"/>
      </rPr>
      <t xml:space="preserve">vegetarisch </t>
    </r>
    <r>
      <rPr>
        <sz val="10"/>
        <color theme="1" tint="0.34998626667073579"/>
        <rFont val="Arial Narrow"/>
        <family val="2"/>
      </rPr>
      <t xml:space="preserve">I </t>
    </r>
    <r>
      <rPr>
        <b/>
        <sz val="8"/>
        <color rgb="FF006600"/>
        <rFont val="Arial Narrow"/>
        <family val="2"/>
      </rPr>
      <t xml:space="preserve">A G H </t>
    </r>
  </si>
  <si>
    <r>
      <t xml:space="preserve">Mini-Tramezzino II | </t>
    </r>
    <r>
      <rPr>
        <sz val="10"/>
        <color rgb="FFC00000"/>
        <rFont val="Arial Narrow"/>
        <family val="2"/>
      </rPr>
      <t>mit Lachs und Sahnemeerrettich/Thunfisch und Mayonnaise</t>
    </r>
    <r>
      <rPr>
        <sz val="10"/>
        <color theme="1" tint="0.249977111117893"/>
        <rFont val="Arial Narrow"/>
        <family val="2"/>
      </rPr>
      <t xml:space="preserve"> I </t>
    </r>
    <r>
      <rPr>
        <b/>
        <sz val="8"/>
        <color rgb="FF006600"/>
        <rFont val="Arial Narrow"/>
        <family val="2"/>
      </rPr>
      <t xml:space="preserve">A D G </t>
    </r>
  </si>
  <si>
    <r>
      <t xml:space="preserve">Mini-Tramezzino IV | </t>
    </r>
    <r>
      <rPr>
        <sz val="10"/>
        <color rgb="FFC00000"/>
        <rFont val="Arial Narrow"/>
        <family val="2"/>
      </rPr>
      <t xml:space="preserve">mit veganen Aufstrichen oder Gemüse </t>
    </r>
    <r>
      <rPr>
        <sz val="8"/>
        <color rgb="FFC00000"/>
        <rFont val="Arial Narrow"/>
        <family val="2"/>
      </rPr>
      <t>vegan</t>
    </r>
    <r>
      <rPr>
        <sz val="10"/>
        <color theme="1" tint="0.14999847407452621"/>
        <rFont val="Arial Narrow"/>
        <family val="2"/>
      </rPr>
      <t xml:space="preserve"> I </t>
    </r>
    <r>
      <rPr>
        <b/>
        <sz val="8"/>
        <color rgb="FF006600"/>
        <rFont val="Arial Narrow"/>
        <family val="2"/>
      </rPr>
      <t xml:space="preserve">A H </t>
    </r>
  </si>
  <si>
    <r>
      <t xml:space="preserve">Mini-Tramezzino I | </t>
    </r>
    <r>
      <rPr>
        <sz val="10"/>
        <color rgb="FFC00000"/>
        <rFont val="Arial Narrow"/>
        <family val="2"/>
      </rPr>
      <t>mit Schinken und Käse</t>
    </r>
    <r>
      <rPr>
        <sz val="10"/>
        <color theme="1" tint="0.249977111117893"/>
        <rFont val="Arial Narrow"/>
        <family val="2"/>
      </rPr>
      <t xml:space="preserve"> I </t>
    </r>
    <r>
      <rPr>
        <b/>
        <sz val="8"/>
        <color rgb="FF006600"/>
        <rFont val="Arial Narrow"/>
        <family val="2"/>
      </rPr>
      <t>A G J  I</t>
    </r>
  </si>
  <si>
    <r>
      <t xml:space="preserve">Kleines Pfannkuchenröllchen II | </t>
    </r>
    <r>
      <rPr>
        <sz val="10"/>
        <color rgb="FFC00000"/>
        <rFont val="Arial Narrow"/>
        <family val="2"/>
      </rPr>
      <t>gefüllt mit Räucherlachs, Gurke und Frischkäse</t>
    </r>
    <r>
      <rPr>
        <sz val="10"/>
        <color theme="1" tint="0.249977111117893"/>
        <rFont val="Arial Narrow"/>
        <family val="2"/>
      </rPr>
      <t xml:space="preserve"> I </t>
    </r>
    <r>
      <rPr>
        <b/>
        <sz val="8"/>
        <color rgb="FF006600"/>
        <rFont val="Arial Narrow"/>
        <family val="2"/>
      </rPr>
      <t>A G D C</t>
    </r>
  </si>
  <si>
    <r>
      <t xml:space="preserve">Kleines Pfannkuchenröllchen I | </t>
    </r>
    <r>
      <rPr>
        <sz val="10"/>
        <color rgb="FFC00000"/>
        <rFont val="Arial Narrow"/>
        <family val="2"/>
      </rPr>
      <t>gefüllt mit Schinken und Käse</t>
    </r>
    <r>
      <rPr>
        <sz val="10"/>
        <color theme="1" tint="0.249977111117893"/>
        <rFont val="Arial Narrow"/>
        <family val="2"/>
      </rPr>
      <t xml:space="preserve"> I</t>
    </r>
    <r>
      <rPr>
        <b/>
        <sz val="8"/>
        <color rgb="FF006600"/>
        <rFont val="Arial Narrow"/>
        <family val="2"/>
      </rPr>
      <t xml:space="preserve"> A G J  I C</t>
    </r>
  </si>
  <si>
    <r>
      <t xml:space="preserve">Kleines Pfannkuchenröllchen III | </t>
    </r>
    <r>
      <rPr>
        <sz val="10"/>
        <color rgb="FFC00000"/>
        <rFont val="Arial Narrow"/>
        <family val="2"/>
      </rPr>
      <t xml:space="preserve">gefüllt mit Gemüse und Frischkäse </t>
    </r>
    <r>
      <rPr>
        <sz val="8"/>
        <color rgb="FFC00000"/>
        <rFont val="Arial Narrow"/>
        <family val="2"/>
      </rPr>
      <t>vegetarisch</t>
    </r>
    <r>
      <rPr>
        <sz val="10"/>
        <color theme="1" tint="0.14999847407452621"/>
        <rFont val="Arial Narrow"/>
        <family val="2"/>
      </rPr>
      <t xml:space="preserve"> I </t>
    </r>
    <r>
      <rPr>
        <b/>
        <sz val="8"/>
        <color rgb="FF006600"/>
        <rFont val="Arial Narrow"/>
        <family val="2"/>
      </rPr>
      <t>A G C</t>
    </r>
  </si>
  <si>
    <r>
      <t xml:space="preserve">Mit Käse überbackene Baguetteschnitte II | </t>
    </r>
    <r>
      <rPr>
        <sz val="10"/>
        <color rgb="FFC00000"/>
        <rFont val="Arial Narrow"/>
        <family val="2"/>
      </rPr>
      <t xml:space="preserve">Zwiebel-Schinken </t>
    </r>
    <r>
      <rPr>
        <sz val="10"/>
        <color theme="1" tint="0.249977111117893"/>
        <rFont val="Arial Narrow"/>
        <family val="2"/>
      </rPr>
      <t xml:space="preserve">I </t>
    </r>
    <r>
      <rPr>
        <b/>
        <sz val="8"/>
        <color rgb="FF006600"/>
        <rFont val="Arial Narrow"/>
        <family val="2"/>
      </rPr>
      <t>A G J  I</t>
    </r>
  </si>
  <si>
    <r>
      <t xml:space="preserve">Focaccia-Streifen I </t>
    </r>
    <r>
      <rPr>
        <sz val="10"/>
        <color rgb="FFC00000"/>
        <rFont val="Arial Narrow"/>
        <family val="2"/>
      </rPr>
      <t>mit Parmaschinken</t>
    </r>
    <r>
      <rPr>
        <sz val="10"/>
        <color theme="1" tint="0.249977111117893"/>
        <rFont val="Arial Narrow"/>
        <family val="2"/>
      </rPr>
      <t xml:space="preserve"> I </t>
    </r>
    <r>
      <rPr>
        <b/>
        <sz val="8"/>
        <color rgb="FF006600"/>
        <rFont val="Arial Narrow"/>
        <family val="2"/>
      </rPr>
      <t xml:space="preserve">A G </t>
    </r>
  </si>
  <si>
    <r>
      <t xml:space="preserve">Focaccia-Streifen | </t>
    </r>
    <r>
      <rPr>
        <sz val="10"/>
        <color rgb="FFC00000"/>
        <rFont val="Arial Narrow"/>
        <family val="2"/>
      </rPr>
      <t xml:space="preserve">mit veganen Aufstrichen oder Gemüse </t>
    </r>
    <r>
      <rPr>
        <sz val="8"/>
        <color rgb="FFC00000"/>
        <rFont val="Arial Narrow"/>
        <family val="2"/>
      </rPr>
      <t xml:space="preserve">vegan </t>
    </r>
    <r>
      <rPr>
        <sz val="10"/>
        <color theme="1" tint="0.249977111117893"/>
        <rFont val="Arial Narrow"/>
        <family val="2"/>
      </rPr>
      <t xml:space="preserve">I </t>
    </r>
    <r>
      <rPr>
        <b/>
        <sz val="8"/>
        <color rgb="FF006600"/>
        <rFont val="Arial Narrow"/>
        <family val="2"/>
      </rPr>
      <t xml:space="preserve">A </t>
    </r>
  </si>
  <si>
    <r>
      <t xml:space="preserve">Spießchen | </t>
    </r>
    <r>
      <rPr>
        <sz val="10"/>
        <color rgb="FFC00000"/>
        <rFont val="Arial Narrow"/>
        <family val="2"/>
      </rPr>
      <t>mit Hackbällchen und Gurkerl</t>
    </r>
    <r>
      <rPr>
        <sz val="10"/>
        <color theme="1" tint="0.249977111117893"/>
        <rFont val="Arial Narrow"/>
        <family val="2"/>
      </rPr>
      <t xml:space="preserve"> I </t>
    </r>
    <r>
      <rPr>
        <b/>
        <sz val="8"/>
        <color rgb="FF006600"/>
        <rFont val="Arial Narrow"/>
        <family val="2"/>
      </rPr>
      <t>A G J C K F I</t>
    </r>
  </si>
  <si>
    <r>
      <t xml:space="preserve">Spießchen | </t>
    </r>
    <r>
      <rPr>
        <sz val="10"/>
        <color rgb="FFC00000"/>
        <rFont val="Arial Narrow"/>
        <family val="2"/>
      </rPr>
      <t>mit kleinem panierten Putenschnitzel</t>
    </r>
    <r>
      <rPr>
        <sz val="10"/>
        <color theme="1" tint="0.14999847407452621"/>
        <rFont val="Arial Narrow"/>
        <family val="2"/>
      </rPr>
      <t xml:space="preserve"> I </t>
    </r>
    <r>
      <rPr>
        <b/>
        <sz val="8"/>
        <color rgb="FF006600"/>
        <rFont val="Arial Narrow"/>
        <family val="2"/>
      </rPr>
      <t xml:space="preserve">A G C </t>
    </r>
  </si>
  <si>
    <r>
      <t xml:space="preserve">Spießchen | </t>
    </r>
    <r>
      <rPr>
        <sz val="10"/>
        <color rgb="FFC00000"/>
        <rFont val="Arial Narrow"/>
        <family val="2"/>
      </rPr>
      <t xml:space="preserve">mit Falaffel, Zucchini und Paprika </t>
    </r>
    <r>
      <rPr>
        <sz val="8"/>
        <color rgb="FFC00000"/>
        <rFont val="Arial Narrow"/>
        <family val="2"/>
      </rPr>
      <t xml:space="preserve">vegan </t>
    </r>
    <r>
      <rPr>
        <sz val="10"/>
        <color theme="1" tint="0.249977111117893"/>
        <rFont val="Arial Narrow"/>
        <family val="2"/>
      </rPr>
      <t xml:space="preserve">I </t>
    </r>
    <r>
      <rPr>
        <b/>
        <sz val="8"/>
        <color rgb="FF006600"/>
        <rFont val="Arial Narrow"/>
        <family val="2"/>
      </rPr>
      <t xml:space="preserve">A </t>
    </r>
  </si>
  <si>
    <r>
      <t xml:space="preserve">Mini-Blätterteigschnecke III | </t>
    </r>
    <r>
      <rPr>
        <sz val="10"/>
        <color rgb="FFC00000"/>
        <rFont val="Arial Narrow"/>
        <family val="2"/>
      </rPr>
      <t xml:space="preserve">mit Gemüse und Kräutern </t>
    </r>
    <r>
      <rPr>
        <sz val="8"/>
        <color rgb="FFC00000"/>
        <rFont val="Arial Narrow"/>
        <family val="2"/>
      </rPr>
      <t>vegetarisch</t>
    </r>
    <r>
      <rPr>
        <sz val="10"/>
        <color theme="1" tint="0.249977111117893"/>
        <rFont val="Arial Narrow"/>
        <family val="2"/>
      </rPr>
      <t xml:space="preserve"> I</t>
    </r>
    <r>
      <rPr>
        <b/>
        <sz val="8"/>
        <color rgb="FF006600"/>
        <rFont val="Arial Narrow"/>
        <family val="2"/>
      </rPr>
      <t xml:space="preserve"> A G C </t>
    </r>
  </si>
  <si>
    <r>
      <t xml:space="preserve">Mini-Wrap | </t>
    </r>
    <r>
      <rPr>
        <sz val="10"/>
        <color rgb="FFC00000"/>
        <rFont val="Arial Narrow"/>
        <family val="2"/>
      </rPr>
      <t>Schinken-Käse</t>
    </r>
    <r>
      <rPr>
        <sz val="10"/>
        <color theme="1" tint="0.249977111117893"/>
        <rFont val="Arial Narrow"/>
        <family val="2"/>
      </rPr>
      <t xml:space="preserve"> I</t>
    </r>
    <r>
      <rPr>
        <b/>
        <sz val="8"/>
        <color rgb="FF006600"/>
        <rFont val="Arial Narrow"/>
        <family val="2"/>
      </rPr>
      <t xml:space="preserve"> A G J I </t>
    </r>
  </si>
  <si>
    <r>
      <t xml:space="preserve">Mini-Wrap | </t>
    </r>
    <r>
      <rPr>
        <sz val="10"/>
        <color rgb="FFC00000"/>
        <rFont val="Arial Narrow"/>
        <family val="2"/>
      </rPr>
      <t>vegan</t>
    </r>
    <r>
      <rPr>
        <sz val="10"/>
        <color theme="1" tint="0.249977111117893"/>
        <rFont val="Arial Narrow"/>
        <family val="2"/>
      </rPr>
      <t xml:space="preserve"> I</t>
    </r>
    <r>
      <rPr>
        <b/>
        <sz val="8"/>
        <color rgb="FF006600"/>
        <rFont val="Arial Narrow"/>
        <family val="2"/>
      </rPr>
      <t xml:space="preserve"> A I </t>
    </r>
  </si>
  <si>
    <r>
      <t xml:space="preserve">Mini-Wrap | </t>
    </r>
    <r>
      <rPr>
        <sz val="10"/>
        <color rgb="FFC00000"/>
        <rFont val="Arial Narrow"/>
        <family val="2"/>
      </rPr>
      <t>Hackbällchen</t>
    </r>
    <r>
      <rPr>
        <sz val="10"/>
        <color theme="1" tint="0.249977111117893"/>
        <rFont val="Arial Narrow"/>
        <family val="2"/>
      </rPr>
      <t xml:space="preserve"> I </t>
    </r>
    <r>
      <rPr>
        <b/>
        <sz val="8"/>
        <color rgb="FF006600"/>
        <rFont val="Arial Narrow"/>
        <family val="2"/>
      </rPr>
      <t>A G J I F K C</t>
    </r>
  </si>
  <si>
    <r>
      <t xml:space="preserve">Mini-Wrap | </t>
    </r>
    <r>
      <rPr>
        <sz val="10"/>
        <color rgb="FFC00000"/>
        <rFont val="Arial Narrow"/>
        <family val="2"/>
      </rPr>
      <t xml:space="preserve">Tomate-Mozzarella </t>
    </r>
    <r>
      <rPr>
        <sz val="8"/>
        <color rgb="FFC00000"/>
        <rFont val="Arial Narrow"/>
        <family val="2"/>
      </rPr>
      <t xml:space="preserve">vegetarisch </t>
    </r>
    <r>
      <rPr>
        <sz val="10"/>
        <color theme="1" tint="0.249977111117893"/>
        <rFont val="Arial Narrow"/>
        <family val="2"/>
      </rPr>
      <t xml:space="preserve">I </t>
    </r>
    <r>
      <rPr>
        <b/>
        <sz val="8"/>
        <color rgb="FF006600"/>
        <rFont val="Arial Narrow"/>
        <family val="2"/>
      </rPr>
      <t xml:space="preserve">A G </t>
    </r>
  </si>
  <si>
    <r>
      <t>Mini-Wrap |</t>
    </r>
    <r>
      <rPr>
        <sz val="10"/>
        <color rgb="FFC00000"/>
        <rFont val="Arial Narrow"/>
        <family val="2"/>
      </rPr>
      <t xml:space="preserve"> Gemüse-Feta </t>
    </r>
    <r>
      <rPr>
        <sz val="8"/>
        <color rgb="FFC00000"/>
        <rFont val="Arial Narrow"/>
        <family val="2"/>
      </rPr>
      <t>vegetarisch</t>
    </r>
    <r>
      <rPr>
        <sz val="10"/>
        <color theme="1" tint="0.249977111117893"/>
        <rFont val="Arial Narrow"/>
        <family val="2"/>
      </rPr>
      <t xml:space="preserve"> I</t>
    </r>
    <r>
      <rPr>
        <b/>
        <sz val="8"/>
        <color rgb="FF006600"/>
        <rFont val="Arial Narrow"/>
        <family val="2"/>
      </rPr>
      <t xml:space="preserve"> A G I F </t>
    </r>
  </si>
  <si>
    <r>
      <t>Mini-Wrap</t>
    </r>
    <r>
      <rPr>
        <sz val="10"/>
        <rFont val="Arial Narrow"/>
        <family val="2"/>
      </rPr>
      <t xml:space="preserve"> | </t>
    </r>
    <r>
      <rPr>
        <sz val="10"/>
        <color rgb="FFC00000"/>
        <rFont val="Arial Narrow"/>
        <family val="2"/>
      </rPr>
      <t>Thunfisch</t>
    </r>
    <r>
      <rPr>
        <sz val="10"/>
        <color theme="1" tint="0.249977111117893"/>
        <rFont val="Arial Narrow"/>
        <family val="2"/>
      </rPr>
      <t xml:space="preserve"> I </t>
    </r>
    <r>
      <rPr>
        <b/>
        <sz val="8"/>
        <color rgb="FF006600"/>
        <rFont val="Arial Narrow"/>
        <family val="2"/>
      </rPr>
      <t>A G D</t>
    </r>
  </si>
  <si>
    <r>
      <t xml:space="preserve">Mini-Wrap | </t>
    </r>
    <r>
      <rPr>
        <sz val="10"/>
        <color rgb="FFC00000"/>
        <rFont val="Arial Narrow"/>
        <family val="2"/>
      </rPr>
      <t>Räucherlachs</t>
    </r>
    <r>
      <rPr>
        <sz val="10"/>
        <color theme="1" tint="0.249977111117893"/>
        <rFont val="Arial Narrow"/>
        <family val="2"/>
      </rPr>
      <t xml:space="preserve"> I </t>
    </r>
    <r>
      <rPr>
        <b/>
        <sz val="8"/>
        <color rgb="FF006600"/>
        <rFont val="Arial Narrow"/>
        <family val="2"/>
      </rPr>
      <t>A G D</t>
    </r>
  </si>
  <si>
    <r>
      <t xml:space="preserve">Schinken-Bagel I </t>
    </r>
    <r>
      <rPr>
        <sz val="10"/>
        <color rgb="FFC00000"/>
        <rFont val="Arial Narrow"/>
        <family val="2"/>
      </rPr>
      <t xml:space="preserve">Blattsalat, Tomate, Gurke </t>
    </r>
    <r>
      <rPr>
        <sz val="10"/>
        <color theme="1" tint="0.249977111117893"/>
        <rFont val="Arial Narrow"/>
        <family val="2"/>
      </rPr>
      <t xml:space="preserve">I </t>
    </r>
    <r>
      <rPr>
        <b/>
        <sz val="8"/>
        <color rgb="FF006600"/>
        <rFont val="Arial Narrow"/>
        <family val="2"/>
      </rPr>
      <t xml:space="preserve">A G J I K </t>
    </r>
  </si>
  <si>
    <r>
      <t xml:space="preserve">Salami-Bagel I </t>
    </r>
    <r>
      <rPr>
        <sz val="10"/>
        <color rgb="FFC00000"/>
        <rFont val="Arial Narrow"/>
        <family val="2"/>
      </rPr>
      <t xml:space="preserve">Blattsalat, Tomate, Gurke </t>
    </r>
    <r>
      <rPr>
        <sz val="10"/>
        <color theme="1" tint="0.249977111117893"/>
        <rFont val="Arial Narrow"/>
        <family val="2"/>
      </rPr>
      <t xml:space="preserve">I </t>
    </r>
    <r>
      <rPr>
        <b/>
        <sz val="8"/>
        <color rgb="FF006600"/>
        <rFont val="Arial Narrow"/>
        <family val="2"/>
      </rPr>
      <t xml:space="preserve">A G J I K </t>
    </r>
  </si>
  <si>
    <r>
      <t>Käse-Bagel I</t>
    </r>
    <r>
      <rPr>
        <sz val="10"/>
        <color rgb="FFC00000"/>
        <rFont val="Arial Narrow"/>
        <family val="2"/>
      </rPr>
      <t xml:space="preserve"> Blattsalat, Tomate, Gurke</t>
    </r>
    <r>
      <rPr>
        <sz val="10"/>
        <color theme="1" tint="0.249977111117893"/>
        <rFont val="Arial Narrow"/>
        <family val="2"/>
      </rPr>
      <t xml:space="preserve"> I </t>
    </r>
    <r>
      <rPr>
        <b/>
        <sz val="8"/>
        <color rgb="FF006600"/>
        <rFont val="Arial Narrow"/>
        <family val="2"/>
      </rPr>
      <t xml:space="preserve">A G K </t>
    </r>
  </si>
  <si>
    <r>
      <t xml:space="preserve">Vegetarischer Bagel I </t>
    </r>
    <r>
      <rPr>
        <sz val="10"/>
        <color rgb="FFC00000"/>
        <rFont val="Arial Narrow"/>
        <family val="2"/>
      </rPr>
      <t>Frischkäse, Blattsalat, Tomate, Gurke</t>
    </r>
    <r>
      <rPr>
        <sz val="10"/>
        <color theme="1" tint="0.249977111117893"/>
        <rFont val="Arial Narrow"/>
        <family val="2"/>
      </rPr>
      <t xml:space="preserve"> I</t>
    </r>
    <r>
      <rPr>
        <b/>
        <sz val="8"/>
        <color rgb="FF006600"/>
        <rFont val="Arial Narrow"/>
        <family val="2"/>
      </rPr>
      <t xml:space="preserve"> A G K </t>
    </r>
  </si>
  <si>
    <r>
      <t xml:space="preserve">Tomate-Mozzarella-Bagel I </t>
    </r>
    <r>
      <rPr>
        <sz val="10"/>
        <color rgb="FFC00000"/>
        <rFont val="Arial Narrow"/>
        <family val="2"/>
      </rPr>
      <t>Blattsalat, Basilikum</t>
    </r>
    <r>
      <rPr>
        <sz val="10"/>
        <color theme="1" tint="0.249977111117893"/>
        <rFont val="Arial Narrow"/>
        <family val="2"/>
      </rPr>
      <t xml:space="preserve"> I </t>
    </r>
    <r>
      <rPr>
        <b/>
        <sz val="8"/>
        <color rgb="FF006600"/>
        <rFont val="Arial Narrow"/>
        <family val="2"/>
      </rPr>
      <t xml:space="preserve">A G K </t>
    </r>
  </si>
  <si>
    <r>
      <t xml:space="preserve">Veganer Bagel I </t>
    </r>
    <r>
      <rPr>
        <sz val="10"/>
        <color rgb="FFC00000"/>
        <rFont val="Arial Narrow"/>
        <family val="2"/>
      </rPr>
      <t>vegane Aufstriche, Gemüse</t>
    </r>
    <r>
      <rPr>
        <sz val="10"/>
        <color theme="1" tint="0.249977111117893"/>
        <rFont val="Arial Narrow"/>
        <family val="2"/>
      </rPr>
      <t xml:space="preserve"> I</t>
    </r>
    <r>
      <rPr>
        <b/>
        <sz val="8"/>
        <color rgb="FF006600"/>
        <rFont val="Arial Narrow"/>
        <family val="2"/>
      </rPr>
      <t xml:space="preserve"> A K </t>
    </r>
  </si>
  <si>
    <r>
      <t xml:space="preserve">Räucherlachs-Bagel I </t>
    </r>
    <r>
      <rPr>
        <sz val="10"/>
        <color rgb="FFC00000"/>
        <rFont val="Arial Narrow"/>
        <family val="2"/>
      </rPr>
      <t>Blattsalat, Tomate, Gurke</t>
    </r>
    <r>
      <rPr>
        <sz val="10"/>
        <color theme="1" tint="0.249977111117893"/>
        <rFont val="Arial Narrow"/>
        <family val="2"/>
      </rPr>
      <t xml:space="preserve"> I </t>
    </r>
    <r>
      <rPr>
        <b/>
        <sz val="8"/>
        <color rgb="FF006600"/>
        <rFont val="Arial Narrow"/>
        <family val="2"/>
      </rPr>
      <t>A G D K</t>
    </r>
  </si>
  <si>
    <r>
      <t>Kleines, paniertes Schnitzel |</t>
    </r>
    <r>
      <rPr>
        <sz val="10"/>
        <color rgb="FFC00000"/>
        <rFont val="Arial Narrow"/>
        <family val="2"/>
      </rPr>
      <t xml:space="preserve"> Pute ca. 50g/Stück</t>
    </r>
    <r>
      <rPr>
        <sz val="10"/>
        <color theme="1" tint="0.249977111117893"/>
        <rFont val="Arial Narrow"/>
        <family val="2"/>
      </rPr>
      <t xml:space="preserve"> I </t>
    </r>
    <r>
      <rPr>
        <b/>
        <sz val="8"/>
        <color rgb="FF006600"/>
        <rFont val="Arial Narrow"/>
        <family val="2"/>
      </rPr>
      <t xml:space="preserve">A G C </t>
    </r>
  </si>
  <si>
    <r>
      <t xml:space="preserve">Kleines, paniertes Schnitzel | </t>
    </r>
    <r>
      <rPr>
        <sz val="10"/>
        <color rgb="FFC00000"/>
        <rFont val="Arial Narrow"/>
        <family val="2"/>
      </rPr>
      <t>Schwein ca. 50g/Stück</t>
    </r>
    <r>
      <rPr>
        <sz val="10"/>
        <color theme="1" tint="0.249977111117893"/>
        <rFont val="Arial Narrow"/>
        <family val="2"/>
      </rPr>
      <t xml:space="preserve"> I </t>
    </r>
    <r>
      <rPr>
        <b/>
        <sz val="8"/>
        <color rgb="FF006600"/>
        <rFont val="Arial Narrow"/>
        <family val="2"/>
      </rPr>
      <t xml:space="preserve">A G C </t>
    </r>
  </si>
  <si>
    <r>
      <t xml:space="preserve">Mürbteigtörtchen III | </t>
    </r>
    <r>
      <rPr>
        <sz val="10"/>
        <color rgb="FFC00000"/>
        <rFont val="Arial Narrow"/>
        <family val="2"/>
      </rPr>
      <t xml:space="preserve">mit Tomate und Olive </t>
    </r>
    <r>
      <rPr>
        <sz val="8"/>
        <color rgb="FFC00000"/>
        <rFont val="Arial Narrow"/>
        <family val="2"/>
      </rPr>
      <t xml:space="preserve">vegetarisch </t>
    </r>
    <r>
      <rPr>
        <sz val="10"/>
        <color theme="1" tint="0.249977111117893"/>
        <rFont val="Arial Narrow"/>
        <family val="2"/>
      </rPr>
      <t xml:space="preserve">I </t>
    </r>
    <r>
      <rPr>
        <b/>
        <sz val="8"/>
        <color rgb="FF006600"/>
        <rFont val="Arial Narrow"/>
        <family val="2"/>
      </rPr>
      <t>A G F C</t>
    </r>
  </si>
  <si>
    <r>
      <t xml:space="preserve">Mürbteigtörtchen II | </t>
    </r>
    <r>
      <rPr>
        <sz val="10"/>
        <color rgb="FFC00000"/>
        <rFont val="Arial Narrow"/>
        <family val="2"/>
      </rPr>
      <t>mit Lachs und Spinat</t>
    </r>
    <r>
      <rPr>
        <sz val="10"/>
        <color theme="1" tint="0.249977111117893"/>
        <rFont val="Arial Narrow"/>
        <family val="2"/>
      </rPr>
      <t xml:space="preserve"> I</t>
    </r>
    <r>
      <rPr>
        <b/>
        <sz val="8"/>
        <color rgb="FF006600"/>
        <rFont val="Arial Narrow"/>
        <family val="2"/>
      </rPr>
      <t xml:space="preserve"> A G D C</t>
    </r>
  </si>
  <si>
    <r>
      <t xml:space="preserve">Mürbteigtörtchen III | </t>
    </r>
    <r>
      <rPr>
        <sz val="10"/>
        <color rgb="FFC00000"/>
        <rFont val="Arial Narrow"/>
        <family val="2"/>
      </rPr>
      <t xml:space="preserve">mit Tomaten und Oliven </t>
    </r>
    <r>
      <rPr>
        <sz val="8"/>
        <color rgb="FFC00000"/>
        <rFont val="Arial Narrow"/>
        <family val="2"/>
      </rPr>
      <t xml:space="preserve">vegetarisch </t>
    </r>
    <r>
      <rPr>
        <sz val="10"/>
        <color theme="1" tint="0.249977111117893"/>
        <rFont val="Arial Narrow"/>
        <family val="2"/>
      </rPr>
      <t>I</t>
    </r>
    <r>
      <rPr>
        <sz val="10"/>
        <color rgb="FF006600"/>
        <rFont val="Arial Narrow"/>
        <family val="2"/>
      </rPr>
      <t xml:space="preserve"> </t>
    </r>
    <r>
      <rPr>
        <b/>
        <sz val="8"/>
        <color rgb="FF006600"/>
        <rFont val="Arial Narrow"/>
        <family val="2"/>
      </rPr>
      <t>A G C</t>
    </r>
  </si>
  <si>
    <r>
      <t xml:space="preserve">Mini-Pizza herzhaft | </t>
    </r>
    <r>
      <rPr>
        <sz val="10"/>
        <color rgb="FFC00000"/>
        <rFont val="Arial Narrow"/>
        <family val="2"/>
      </rPr>
      <t xml:space="preserve">gemischte Beläge von Schinken, Salami oder Spinat </t>
    </r>
    <r>
      <rPr>
        <sz val="10"/>
        <color theme="1" tint="0.249977111117893"/>
        <rFont val="Arial Narrow"/>
        <family val="2"/>
      </rPr>
      <t xml:space="preserve">I </t>
    </r>
    <r>
      <rPr>
        <b/>
        <sz val="8"/>
        <color rgb="FF006600"/>
        <rFont val="Arial Narrow"/>
        <family val="2"/>
      </rPr>
      <t>A J I G</t>
    </r>
  </si>
  <si>
    <r>
      <t xml:space="preserve">Mini-Blätterteigschnecken | </t>
    </r>
    <r>
      <rPr>
        <sz val="10"/>
        <color rgb="FFC00000"/>
        <rFont val="Arial Narrow"/>
        <family val="2"/>
      </rPr>
      <t>mit Gemüse und Kräutern</t>
    </r>
    <r>
      <rPr>
        <sz val="10"/>
        <color theme="1" tint="0.249977111117893"/>
        <rFont val="Arial Narrow"/>
        <family val="2"/>
      </rPr>
      <t xml:space="preserve"> I </t>
    </r>
    <r>
      <rPr>
        <b/>
        <sz val="8"/>
        <color rgb="FF006600"/>
        <rFont val="Arial Narrow"/>
        <family val="2"/>
      </rPr>
      <t>A G C</t>
    </r>
  </si>
  <si>
    <r>
      <t xml:space="preserve">Spießchen | </t>
    </r>
    <r>
      <rPr>
        <sz val="10"/>
        <color rgb="FFC00000"/>
        <rFont val="Arial Narrow"/>
        <family val="2"/>
      </rPr>
      <t>mit Hähnchen und Ananas</t>
    </r>
    <r>
      <rPr>
        <sz val="10"/>
        <color theme="1" tint="0.249977111117893"/>
        <rFont val="Arial Narrow"/>
        <family val="2"/>
      </rPr>
      <t xml:space="preserve"> I </t>
    </r>
    <r>
      <rPr>
        <b/>
        <sz val="8"/>
        <color rgb="FF006600"/>
        <rFont val="Arial Narrow"/>
        <family val="2"/>
      </rPr>
      <t>L A</t>
    </r>
  </si>
  <si>
    <r>
      <t xml:space="preserve">Hackbällchen auf Kartoffel-Gurkensalat I </t>
    </r>
    <r>
      <rPr>
        <b/>
        <sz val="8"/>
        <color rgb="FF006600"/>
        <rFont val="Arial Narrow"/>
        <family val="2"/>
      </rPr>
      <t>A G C I J F</t>
    </r>
  </si>
  <si>
    <r>
      <t xml:space="preserve">Kleines paniertes Hähnchenschnitzel auf Kartoffel-Gurkensalat I </t>
    </r>
    <r>
      <rPr>
        <b/>
        <sz val="8"/>
        <color rgb="FF006600"/>
        <rFont val="Arial Narrow"/>
        <family val="2"/>
      </rPr>
      <t xml:space="preserve">A C G </t>
    </r>
  </si>
  <si>
    <r>
      <t>Vitello tonnato auf Salatstreifen I</t>
    </r>
    <r>
      <rPr>
        <b/>
        <sz val="8"/>
        <color rgb="FF006600"/>
        <rFont val="Arial Narrow"/>
        <family val="2"/>
      </rPr>
      <t xml:space="preserve"> G C D J</t>
    </r>
  </si>
  <si>
    <t xml:space="preserve">Parmaschinken-Chips auf Salat von der Honigmelone </t>
  </si>
  <si>
    <r>
      <t xml:space="preserve">Mediterraner Nudelsalat mit getrockneten Tomaten, Oliven und Parmesan | </t>
    </r>
    <r>
      <rPr>
        <sz val="8"/>
        <color rgb="FFC00000"/>
        <rFont val="Arial Narrow"/>
        <family val="2"/>
      </rPr>
      <t xml:space="preserve">vegetarisch </t>
    </r>
    <r>
      <rPr>
        <sz val="10"/>
        <color theme="1" tint="0.249977111117893"/>
        <rFont val="Arial Narrow"/>
        <family val="2"/>
      </rPr>
      <t>I</t>
    </r>
    <r>
      <rPr>
        <b/>
        <sz val="8"/>
        <color rgb="FF006600"/>
        <rFont val="Arial Narrow"/>
        <family val="2"/>
      </rPr>
      <t xml:space="preserve"> A C F</t>
    </r>
  </si>
  <si>
    <r>
      <t xml:space="preserve">Matjesfilet mit Sauerrahm, Zwiebeln und Äpfeln I </t>
    </r>
    <r>
      <rPr>
        <b/>
        <sz val="8"/>
        <color rgb="FF006600"/>
        <rFont val="Arial Narrow"/>
        <family val="2"/>
      </rPr>
      <t xml:space="preserve">G C D </t>
    </r>
  </si>
  <si>
    <r>
      <t>Lachswürfel in der Sesamkruste auf Gemüsecouscous I</t>
    </r>
    <r>
      <rPr>
        <b/>
        <sz val="8"/>
        <color rgb="FF006600"/>
        <rFont val="Arial Narrow"/>
        <family val="2"/>
      </rPr>
      <t xml:space="preserve"> A K H G D C</t>
    </r>
  </si>
  <si>
    <r>
      <t>Streifen von der marinierten Lyoner, Essiggurken und Schnittlauch I</t>
    </r>
    <r>
      <rPr>
        <b/>
        <sz val="8"/>
        <color rgb="FF006600"/>
        <rFont val="Arial Narrow"/>
        <family val="2"/>
      </rPr>
      <t xml:space="preserve"> G I J  </t>
    </r>
  </si>
  <si>
    <r>
      <t xml:space="preserve">2 Stück Fleischpflanzerl, Portionssenf und Kartoffel-Gurkensalat 
</t>
    </r>
    <r>
      <rPr>
        <sz val="10"/>
        <color rgb="FFC00000"/>
        <rFont val="Arial Narrow"/>
        <family val="2"/>
      </rPr>
      <t xml:space="preserve">Lieferung </t>
    </r>
    <r>
      <rPr>
        <b/>
        <sz val="10"/>
        <color rgb="FF0033CC"/>
        <rFont val="Arial Narrow"/>
        <family val="2"/>
      </rPr>
      <t>kalt/</t>
    </r>
    <r>
      <rPr>
        <b/>
        <sz val="10"/>
        <color rgb="FFC00000"/>
        <rFont val="Arial Narrow"/>
        <family val="2"/>
      </rPr>
      <t>warm</t>
    </r>
    <r>
      <rPr>
        <sz val="10"/>
        <color theme="1" tint="0.14999847407452621"/>
        <rFont val="Arial Narrow"/>
        <family val="2"/>
      </rPr>
      <t xml:space="preserve"> I</t>
    </r>
    <r>
      <rPr>
        <b/>
        <sz val="8"/>
        <color rgb="FF006600"/>
        <rFont val="Arial Narrow"/>
        <family val="2"/>
      </rPr>
      <t xml:space="preserve"> A G J K C F </t>
    </r>
  </si>
  <si>
    <r>
      <t xml:space="preserve">Curry-Wurst mit pikanter hausgemachter Soße | </t>
    </r>
    <r>
      <rPr>
        <sz val="10"/>
        <color rgb="FFC00000"/>
        <rFont val="Arial Narrow"/>
        <family val="2"/>
      </rPr>
      <t>Curry im Streuer</t>
    </r>
    <r>
      <rPr>
        <sz val="10"/>
        <color theme="1" tint="0.249977111117893"/>
        <rFont val="Arial Narrow"/>
        <family val="2"/>
      </rPr>
      <t xml:space="preserve"> I </t>
    </r>
    <r>
      <rPr>
        <b/>
        <sz val="8"/>
        <color rgb="FF006600"/>
        <rFont val="Arial Narrow"/>
        <family val="2"/>
      </rPr>
      <t>J I K F E H</t>
    </r>
  </si>
  <si>
    <r>
      <t xml:space="preserve">Mini-Curry-Wurst mit  pikanter, hausgemachter Soße | </t>
    </r>
    <r>
      <rPr>
        <sz val="10"/>
        <color rgb="FFC00000"/>
        <rFont val="Arial Narrow"/>
        <family val="2"/>
      </rPr>
      <t>Curry im Streuer</t>
    </r>
    <r>
      <rPr>
        <sz val="10"/>
        <color theme="1" tint="0.249977111117893"/>
        <rFont val="Arial Narrow"/>
        <family val="2"/>
      </rPr>
      <t xml:space="preserve"> I </t>
    </r>
    <r>
      <rPr>
        <b/>
        <sz val="8"/>
        <color rgb="FF006600"/>
        <rFont val="Arial Narrow"/>
        <family val="2"/>
      </rPr>
      <t>J I K F E H</t>
    </r>
  </si>
  <si>
    <r>
      <t xml:space="preserve">Schweineschnitzel paniert, Kartoffel-Gurkensalat, Preiselbeeren und Zitronenspalte I </t>
    </r>
    <r>
      <rPr>
        <b/>
        <sz val="8"/>
        <color rgb="FF006600"/>
        <rFont val="Arial Narrow"/>
        <family val="2"/>
      </rPr>
      <t xml:space="preserve">A G C </t>
    </r>
  </si>
  <si>
    <r>
      <t xml:space="preserve">Putenschnitzel paniert, Kartoffel-Gurkensalat, Preiselbeeren und Zitronenspalte I </t>
    </r>
    <r>
      <rPr>
        <b/>
        <sz val="8"/>
        <color rgb="FF006600"/>
        <rFont val="Arial Narrow"/>
        <family val="2"/>
      </rPr>
      <t xml:space="preserve">A G C </t>
    </r>
  </si>
  <si>
    <r>
      <t xml:space="preserve">Wiener Backhuhn mit Kartoffel-Gurkensalat, Preiselbeeren und Zitronenspalte I </t>
    </r>
    <r>
      <rPr>
        <b/>
        <sz val="8"/>
        <color rgb="FF006600"/>
        <rFont val="Arial Narrow"/>
        <family val="2"/>
      </rPr>
      <t xml:space="preserve">A G C </t>
    </r>
  </si>
  <si>
    <r>
      <t>Piccata von der Pute mit Tomatensoße und Spaghetti I</t>
    </r>
    <r>
      <rPr>
        <b/>
        <sz val="8"/>
        <color rgb="FF006600"/>
        <rFont val="Arial Narrow"/>
        <family val="2"/>
      </rPr>
      <t xml:space="preserve"> A G C </t>
    </r>
  </si>
  <si>
    <r>
      <t xml:space="preserve">Penne all´Arrabiata mit geriebenem Parmesan | </t>
    </r>
    <r>
      <rPr>
        <sz val="8"/>
        <color rgb="FFC00000"/>
        <rFont val="Arial Narrow"/>
        <family val="2"/>
      </rPr>
      <t>vegetarisch</t>
    </r>
    <r>
      <rPr>
        <sz val="10"/>
        <color theme="1" tint="0.249977111117893"/>
        <rFont val="Arial Narrow"/>
        <family val="2"/>
      </rPr>
      <t xml:space="preserve"> I</t>
    </r>
    <r>
      <rPr>
        <b/>
        <sz val="8"/>
        <color rgb="FF006600"/>
        <rFont val="Arial Narrow"/>
        <family val="2"/>
      </rPr>
      <t xml:space="preserve"> A G C I</t>
    </r>
  </si>
  <si>
    <r>
      <t xml:space="preserve">Gnocchi in Gorgonzolasoße mit Tomatenwürfeln | </t>
    </r>
    <r>
      <rPr>
        <sz val="8"/>
        <color rgb="FFC00000"/>
        <rFont val="Arial Narrow"/>
        <family val="2"/>
      </rPr>
      <t xml:space="preserve">vegetarisch </t>
    </r>
    <r>
      <rPr>
        <sz val="10"/>
        <color theme="1" tint="0.249977111117893"/>
        <rFont val="Arial Narrow"/>
        <family val="2"/>
      </rPr>
      <t xml:space="preserve">I </t>
    </r>
    <r>
      <rPr>
        <b/>
        <sz val="8"/>
        <color rgb="FF006600"/>
        <rFont val="Arial Narrow"/>
        <family val="2"/>
      </rPr>
      <t>A G C</t>
    </r>
  </si>
  <si>
    <r>
      <t>Maultaschen mit geschmolzenen Zwiebeln und Kartoffel-Gurken-Salat I</t>
    </r>
    <r>
      <rPr>
        <b/>
        <sz val="8"/>
        <color rgb="FF006600"/>
        <rFont val="Arial Narrow"/>
        <family val="2"/>
      </rPr>
      <t xml:space="preserve"> A C F I</t>
    </r>
  </si>
  <si>
    <r>
      <t xml:space="preserve">Vegetarische Maultaschen mit geschmolzenen Zwiebeln und Kartoffel-Gurken-Salat I </t>
    </r>
    <r>
      <rPr>
        <b/>
        <sz val="8"/>
        <color rgb="FF006600"/>
        <rFont val="Arial Narrow"/>
        <family val="2"/>
      </rPr>
      <t>A C J F I</t>
    </r>
  </si>
  <si>
    <r>
      <t xml:space="preserve">Curry-Cremesuppe mit Gemüse und Kokosmilch | </t>
    </r>
    <r>
      <rPr>
        <sz val="8"/>
        <color rgb="FFC00000"/>
        <rFont val="Arial Narrow"/>
        <family val="2"/>
      </rPr>
      <t>vegan</t>
    </r>
    <r>
      <rPr>
        <sz val="10"/>
        <color theme="1" tint="0.14999847407452621"/>
        <rFont val="Arial Narrow"/>
        <family val="2"/>
      </rPr>
      <t xml:space="preserve"> I </t>
    </r>
    <r>
      <rPr>
        <b/>
        <sz val="8"/>
        <color rgb="FF006600"/>
        <rFont val="Arial Narrow"/>
        <family val="2"/>
      </rPr>
      <t xml:space="preserve">I F K E </t>
    </r>
  </si>
  <si>
    <r>
      <t>Rinderkraftbrühe mit Pfannkuchenstreifen I</t>
    </r>
    <r>
      <rPr>
        <b/>
        <sz val="8"/>
        <color rgb="FF006600"/>
        <rFont val="Arial Narrow"/>
        <family val="2"/>
      </rPr>
      <t xml:space="preserve"> A I C G</t>
    </r>
  </si>
  <si>
    <r>
      <t xml:space="preserve">Hausgemachte Beerengrütze mit Vanillesoße | </t>
    </r>
    <r>
      <rPr>
        <sz val="8"/>
        <color rgb="FFC00000"/>
        <rFont val="Arial Narrow"/>
        <family val="2"/>
      </rPr>
      <t>vegetarisch</t>
    </r>
    <r>
      <rPr>
        <sz val="10"/>
        <color theme="1" tint="0.249977111117893"/>
        <rFont val="Arial Narrow"/>
        <family val="2"/>
      </rPr>
      <t xml:space="preserve"> I </t>
    </r>
    <r>
      <rPr>
        <b/>
        <sz val="8"/>
        <color rgb="FF006600"/>
        <rFont val="Arial Narrow"/>
        <family val="2"/>
      </rPr>
      <t xml:space="preserve">G C </t>
    </r>
  </si>
  <si>
    <r>
      <t xml:space="preserve">Apfelstrudel mit Vanillesoße | </t>
    </r>
    <r>
      <rPr>
        <sz val="8"/>
        <color rgb="FFC00000"/>
        <rFont val="Arial Narrow"/>
        <family val="2"/>
      </rPr>
      <t>vegetarisch</t>
    </r>
    <r>
      <rPr>
        <sz val="10"/>
        <color theme="1" tint="0.249977111117893"/>
        <rFont val="Arial Narrow"/>
        <family val="2"/>
      </rPr>
      <t xml:space="preserve"> I </t>
    </r>
    <r>
      <rPr>
        <b/>
        <sz val="8"/>
        <color rgb="FF006600"/>
        <rFont val="Arial Narrow"/>
        <family val="2"/>
      </rPr>
      <t xml:space="preserve">A G C </t>
    </r>
  </si>
  <si>
    <r>
      <t xml:space="preserve">Topfenstrudel mit Vanillesoße | </t>
    </r>
    <r>
      <rPr>
        <sz val="8"/>
        <color rgb="FFC00000"/>
        <rFont val="Arial Narrow"/>
        <family val="2"/>
      </rPr>
      <t>vegetarisch</t>
    </r>
    <r>
      <rPr>
        <sz val="10"/>
        <color theme="1" tint="0.249977111117893"/>
        <rFont val="Arial Narrow"/>
        <family val="2"/>
      </rPr>
      <t xml:space="preserve"> I </t>
    </r>
    <r>
      <rPr>
        <b/>
        <sz val="8"/>
        <color rgb="FF006600"/>
        <rFont val="Arial Narrow"/>
        <family val="2"/>
      </rPr>
      <t xml:space="preserve">A G C </t>
    </r>
  </si>
  <si>
    <r>
      <t xml:space="preserve">Kaffeecreme mit Löffelbisquit und Vanillesoße | </t>
    </r>
    <r>
      <rPr>
        <sz val="8"/>
        <color rgb="FFC00000"/>
        <rFont val="Arial Narrow"/>
        <family val="2"/>
      </rPr>
      <t>vegetarisch</t>
    </r>
    <r>
      <rPr>
        <sz val="10"/>
        <color theme="1" tint="0.249977111117893"/>
        <rFont val="Arial Narrow"/>
        <family val="2"/>
      </rPr>
      <t xml:space="preserve"> I</t>
    </r>
    <r>
      <rPr>
        <b/>
        <sz val="8"/>
        <color rgb="FF006600"/>
        <rFont val="Arial Narrow"/>
        <family val="2"/>
      </rPr>
      <t xml:space="preserve"> A G C </t>
    </r>
  </si>
  <si>
    <r>
      <t xml:space="preserve">Panna Cotta mit Karamellsoße | </t>
    </r>
    <r>
      <rPr>
        <sz val="8"/>
        <color rgb="FFC00000"/>
        <rFont val="Arial Narrow"/>
        <family val="2"/>
      </rPr>
      <t>vegetarisch</t>
    </r>
    <r>
      <rPr>
        <sz val="10"/>
        <color theme="1" tint="0.249977111117893"/>
        <rFont val="Arial Narrow"/>
        <family val="2"/>
      </rPr>
      <t xml:space="preserve"> I </t>
    </r>
    <r>
      <rPr>
        <b/>
        <sz val="8"/>
        <color rgb="FF006600"/>
        <rFont val="Arial Narrow"/>
        <family val="2"/>
      </rPr>
      <t>G C</t>
    </r>
  </si>
  <si>
    <r>
      <t xml:space="preserve">Baguette | </t>
    </r>
    <r>
      <rPr>
        <sz val="8"/>
        <color rgb="FFC00000"/>
        <rFont val="Arial Narrow"/>
        <family val="2"/>
      </rPr>
      <t xml:space="preserve">vegan </t>
    </r>
    <r>
      <rPr>
        <sz val="10"/>
        <color theme="1" tint="0.14999847407452621"/>
        <rFont val="Arial Narrow"/>
        <family val="2"/>
      </rPr>
      <t xml:space="preserve">I </t>
    </r>
    <r>
      <rPr>
        <b/>
        <sz val="8"/>
        <color rgb="FF006600"/>
        <rFont val="Arial Narrow"/>
        <family val="2"/>
      </rPr>
      <t xml:space="preserve">A </t>
    </r>
  </si>
  <si>
    <r>
      <t xml:space="preserve">Bauernbrot in Scheiben | </t>
    </r>
    <r>
      <rPr>
        <sz val="8"/>
        <color rgb="FFC00000"/>
        <rFont val="Arial Narrow"/>
        <family val="2"/>
      </rPr>
      <t>vegan</t>
    </r>
    <r>
      <rPr>
        <sz val="10"/>
        <color theme="1" tint="0.249977111117893"/>
        <rFont val="Arial Narrow"/>
        <family val="2"/>
      </rPr>
      <t xml:space="preserve"> I </t>
    </r>
    <r>
      <rPr>
        <b/>
        <sz val="8"/>
        <color rgb="FF006600"/>
        <rFont val="Arial Narrow"/>
        <family val="2"/>
      </rPr>
      <t xml:space="preserve">A </t>
    </r>
  </si>
  <si>
    <r>
      <t xml:space="preserve">Stern- bzw. Kaisersemmel | </t>
    </r>
    <r>
      <rPr>
        <sz val="8"/>
        <color rgb="FFC00000"/>
        <rFont val="Arial Narrow"/>
        <family val="2"/>
      </rPr>
      <t>vegan</t>
    </r>
    <r>
      <rPr>
        <sz val="10"/>
        <color rgb="FFC00000"/>
        <rFont val="Arial Narrow"/>
        <family val="2"/>
      </rPr>
      <t xml:space="preserve"> </t>
    </r>
    <r>
      <rPr>
        <sz val="10"/>
        <color theme="1" tint="0.249977111117893"/>
        <rFont val="Arial Narrow"/>
        <family val="2"/>
      </rPr>
      <t xml:space="preserve">I </t>
    </r>
    <r>
      <rPr>
        <b/>
        <sz val="8"/>
        <color rgb="FF006600"/>
        <rFont val="Arial Narrow"/>
        <family val="2"/>
      </rPr>
      <t xml:space="preserve">A </t>
    </r>
  </si>
  <si>
    <r>
      <t xml:space="preserve">Küchenrolle I </t>
    </r>
    <r>
      <rPr>
        <sz val="10"/>
        <color rgb="FFC00000"/>
        <rFont val="Arial Narrow"/>
        <family val="2"/>
      </rPr>
      <t xml:space="preserve">Mindestbestellmenge 4 Stück </t>
    </r>
  </si>
  <si>
    <t>Mobilnummer vor Ort:</t>
  </si>
  <si>
    <r>
      <t xml:space="preserve">Haferdrink | </t>
    </r>
    <r>
      <rPr>
        <sz val="10"/>
        <color rgb="FFC00000"/>
        <rFont val="Arial Narrow"/>
        <family val="2"/>
      </rPr>
      <t>Tetrapack</t>
    </r>
    <r>
      <rPr>
        <sz val="10"/>
        <color theme="1" tint="0.249977111117893"/>
        <rFont val="Arial Narrow"/>
        <family val="2"/>
      </rPr>
      <t xml:space="preserve"> l </t>
    </r>
    <r>
      <rPr>
        <b/>
        <sz val="8"/>
        <color rgb="FF006600"/>
        <rFont val="Arial Narrow"/>
        <family val="2"/>
      </rPr>
      <t xml:space="preserve">A </t>
    </r>
  </si>
  <si>
    <r>
      <t xml:space="preserve">Coca-Cola | </t>
    </r>
    <r>
      <rPr>
        <sz val="10"/>
        <color rgb="FFC00000"/>
        <rFont val="Arial Narrow"/>
        <family val="2"/>
      </rPr>
      <t>kleine Flasche</t>
    </r>
    <r>
      <rPr>
        <sz val="10"/>
        <color theme="1" tint="0.249977111117893"/>
        <rFont val="Arial Narrow"/>
        <family val="2"/>
      </rPr>
      <t xml:space="preserve"> I</t>
    </r>
    <r>
      <rPr>
        <b/>
        <sz val="8"/>
        <color rgb="FF008000"/>
        <rFont val="Arial Narrow"/>
        <family val="2"/>
      </rPr>
      <t xml:space="preserve"> koffeinhaltig</t>
    </r>
  </si>
  <si>
    <r>
      <t>Coca-Cola light/zero I</t>
    </r>
    <r>
      <rPr>
        <b/>
        <sz val="8"/>
        <color rgb="FF008000"/>
        <rFont val="Arial Narrow"/>
        <family val="2"/>
      </rPr>
      <t xml:space="preserve"> koffeinhaltig</t>
    </r>
  </si>
  <si>
    <r>
      <t xml:space="preserve">Coca-Cola light/zero | </t>
    </r>
    <r>
      <rPr>
        <sz val="10"/>
        <color rgb="FFC00000"/>
        <rFont val="Arial Narrow"/>
        <family val="2"/>
      </rPr>
      <t>kleine Flasche</t>
    </r>
    <r>
      <rPr>
        <sz val="10"/>
        <color theme="1" tint="0.249977111117893"/>
        <rFont val="Arial Narrow"/>
        <family val="2"/>
      </rPr>
      <t xml:space="preserve"> I </t>
    </r>
    <r>
      <rPr>
        <b/>
        <sz val="8"/>
        <color rgb="FF008000"/>
        <rFont val="Arial Narrow"/>
        <family val="2"/>
      </rPr>
      <t>koffeinhaltig</t>
    </r>
  </si>
  <si>
    <r>
      <t>Coca-Cola I</t>
    </r>
    <r>
      <rPr>
        <b/>
        <sz val="10"/>
        <color rgb="FF008000"/>
        <rFont val="Arial Narrow"/>
        <family val="2"/>
      </rPr>
      <t xml:space="preserve"> </t>
    </r>
    <r>
      <rPr>
        <b/>
        <sz val="8"/>
        <color rgb="FF008000"/>
        <rFont val="Arial Narrow"/>
        <family val="2"/>
      </rPr>
      <t>koffeinhaltig</t>
    </r>
  </si>
  <si>
    <r>
      <t xml:space="preserve">Coca-Cola | </t>
    </r>
    <r>
      <rPr>
        <sz val="10"/>
        <color rgb="FFC00000"/>
        <rFont val="Arial Narrow"/>
        <family val="2"/>
      </rPr>
      <t>kleine Flasche</t>
    </r>
    <r>
      <rPr>
        <sz val="10"/>
        <color theme="1" tint="0.249977111117893"/>
        <rFont val="Arial Narrow"/>
        <family val="2"/>
      </rPr>
      <t xml:space="preserve"> I </t>
    </r>
    <r>
      <rPr>
        <b/>
        <sz val="8"/>
        <color rgb="FF008000"/>
        <rFont val="Arial Narrow"/>
        <family val="2"/>
      </rPr>
      <t>koffeinhaltig</t>
    </r>
  </si>
  <si>
    <r>
      <t xml:space="preserve">Libella Cola I </t>
    </r>
    <r>
      <rPr>
        <b/>
        <sz val="8"/>
        <color rgb="FF008000"/>
        <rFont val="Arial Narrow"/>
        <family val="2"/>
      </rPr>
      <t>koffeinhaltig</t>
    </r>
  </si>
  <si>
    <r>
      <t xml:space="preserve">Libella Cola light I </t>
    </r>
    <r>
      <rPr>
        <b/>
        <sz val="8"/>
        <color rgb="FF008000"/>
        <rFont val="Arial Narrow"/>
        <family val="2"/>
      </rPr>
      <t>koffeinhaltig</t>
    </r>
  </si>
  <si>
    <r>
      <rPr>
        <sz val="10"/>
        <color rgb="FFC00000"/>
        <rFont val="Arial Narrow"/>
        <family val="2"/>
      </rPr>
      <t>Veganer</t>
    </r>
    <r>
      <rPr>
        <sz val="10"/>
        <color theme="1" tint="0.249977111117893"/>
        <rFont val="Arial Narrow"/>
        <family val="2"/>
      </rPr>
      <t xml:space="preserve"> Salat von hausgemachtem Grillgemüse mit Pinienkernen | </t>
    </r>
    <r>
      <rPr>
        <sz val="10"/>
        <color rgb="FFC00000"/>
        <rFont val="Arial Narrow"/>
        <family val="2"/>
      </rPr>
      <t>Beilagenportion</t>
    </r>
    <r>
      <rPr>
        <sz val="10"/>
        <color theme="1" tint="0.249977111117893"/>
        <rFont val="Arial Narrow"/>
        <family val="2"/>
      </rPr>
      <t xml:space="preserve"> I </t>
    </r>
    <r>
      <rPr>
        <b/>
        <sz val="8"/>
        <color rgb="FF006600"/>
        <rFont val="Arial Narrow"/>
        <family val="2"/>
      </rPr>
      <t>I K H</t>
    </r>
  </si>
  <si>
    <r>
      <t xml:space="preserve">Mini-Körnerbrotschnitte III | </t>
    </r>
    <r>
      <rPr>
        <sz val="10"/>
        <color rgb="FFC00000"/>
        <rFont val="Arial Narrow"/>
        <family val="2"/>
      </rPr>
      <t xml:space="preserve">mit vegetarischen Frischkäsecremes oder Schnittkäse </t>
    </r>
    <r>
      <rPr>
        <sz val="10"/>
        <rFont val="Arial Narrow"/>
        <family val="2"/>
      </rPr>
      <t xml:space="preserve">I </t>
    </r>
    <r>
      <rPr>
        <b/>
        <sz val="8"/>
        <color rgb="FF006600"/>
        <rFont val="Arial Narrow"/>
        <family val="2"/>
      </rPr>
      <t>A G H K F I</t>
    </r>
    <r>
      <rPr>
        <sz val="10"/>
        <color theme="1" tint="0.249977111117893"/>
        <rFont val="Arial Narrow"/>
        <family val="2"/>
      </rPr>
      <t xml:space="preserve">
</t>
    </r>
  </si>
  <si>
    <r>
      <t xml:space="preserve">2 Stück Weißwürste und süßer Portionssenf | </t>
    </r>
    <r>
      <rPr>
        <sz val="10"/>
        <color rgb="FFC00000"/>
        <rFont val="Arial Narrow"/>
        <family val="2"/>
      </rPr>
      <t xml:space="preserve">Lieferung </t>
    </r>
    <r>
      <rPr>
        <b/>
        <sz val="10"/>
        <color rgb="FF0033CC"/>
        <rFont val="Arial Narrow"/>
        <family val="2"/>
      </rPr>
      <t xml:space="preserve">kalt </t>
    </r>
    <r>
      <rPr>
        <sz val="10"/>
        <color rgb="FFC00000"/>
        <rFont val="Arial Narrow"/>
        <family val="2"/>
      </rPr>
      <t>zum Erwärmen vor Ort</t>
    </r>
    <r>
      <rPr>
        <sz val="10"/>
        <color theme="1" tint="0.249977111117893"/>
        <rFont val="Arial Narrow"/>
        <family val="2"/>
      </rPr>
      <t xml:space="preserve"> I </t>
    </r>
    <r>
      <rPr>
        <b/>
        <sz val="8"/>
        <color rgb="FF006600"/>
        <rFont val="Arial Narrow"/>
        <family val="2"/>
      </rPr>
      <t xml:space="preserve">G J </t>
    </r>
  </si>
  <si>
    <r>
      <t xml:space="preserve">2 Stück Wiener und scharfer Portionssenf  | </t>
    </r>
    <r>
      <rPr>
        <sz val="10"/>
        <color rgb="FFC00000"/>
        <rFont val="Arial Narrow"/>
        <family val="2"/>
      </rPr>
      <t xml:space="preserve">Lieferung </t>
    </r>
    <r>
      <rPr>
        <b/>
        <sz val="10"/>
        <color rgb="FF0033CC"/>
        <rFont val="Arial Narrow"/>
        <family val="2"/>
      </rPr>
      <t xml:space="preserve">kalt </t>
    </r>
    <r>
      <rPr>
        <sz val="10"/>
        <color rgb="FFC00000"/>
        <rFont val="Arial Narrow"/>
        <family val="2"/>
      </rPr>
      <t>zum Erwärmen vor Ort</t>
    </r>
    <r>
      <rPr>
        <sz val="10"/>
        <color theme="1" tint="0.249977111117893"/>
        <rFont val="Arial Narrow"/>
        <family val="2"/>
      </rPr>
      <t xml:space="preserve"> I </t>
    </r>
    <r>
      <rPr>
        <b/>
        <sz val="8"/>
        <color rgb="FF006600"/>
        <rFont val="Arial Narrow"/>
        <family val="2"/>
      </rPr>
      <t xml:space="preserve">G J </t>
    </r>
  </si>
  <si>
    <r>
      <t xml:space="preserve">Lasagne Bolognese I </t>
    </r>
    <r>
      <rPr>
        <b/>
        <sz val="8"/>
        <color rgb="FF006600"/>
        <rFont val="Arial Narrow"/>
        <family val="2"/>
      </rPr>
      <t>A G I</t>
    </r>
  </si>
  <si>
    <r>
      <t>Kokosmilch-Gemüsecurry mit Duftreis |</t>
    </r>
    <r>
      <rPr>
        <sz val="8"/>
        <color theme="1" tint="0.249977111117893"/>
        <rFont val="Arial Narrow"/>
        <family val="2"/>
      </rPr>
      <t xml:space="preserve"> </t>
    </r>
    <r>
      <rPr>
        <sz val="8"/>
        <color rgb="FFC00000"/>
        <rFont val="Arial Narrow"/>
        <family val="2"/>
      </rPr>
      <t xml:space="preserve">vegan </t>
    </r>
    <r>
      <rPr>
        <sz val="10"/>
        <color theme="1" tint="0.249977111117893"/>
        <rFont val="Arial Narrow"/>
        <family val="2"/>
      </rPr>
      <t>I</t>
    </r>
    <r>
      <rPr>
        <b/>
        <sz val="8"/>
        <color rgb="FF008000"/>
        <rFont val="Arial Narrow"/>
        <family val="2"/>
      </rPr>
      <t xml:space="preserve"> K F E</t>
    </r>
  </si>
  <si>
    <r>
      <t xml:space="preserve">Mini-Wrap | </t>
    </r>
    <r>
      <rPr>
        <sz val="10"/>
        <color rgb="FFC00000"/>
        <rFont val="Arial Narrow"/>
        <family val="2"/>
      </rPr>
      <t>Truthahn</t>
    </r>
    <r>
      <rPr>
        <sz val="8"/>
        <color rgb="FFC00000"/>
        <rFont val="Arial Narrow"/>
        <family val="2"/>
      </rPr>
      <t xml:space="preserve"> </t>
    </r>
    <r>
      <rPr>
        <sz val="10"/>
        <color theme="1" tint="0.249977111117893"/>
        <rFont val="Arial Narrow"/>
        <family val="2"/>
      </rPr>
      <t xml:space="preserve">I </t>
    </r>
    <r>
      <rPr>
        <b/>
        <sz val="8"/>
        <color rgb="FF006600"/>
        <rFont val="Arial Narrow"/>
        <family val="2"/>
      </rPr>
      <t xml:space="preserve">A G </t>
    </r>
  </si>
  <si>
    <t>6 x 1,5 l / Träger</t>
  </si>
  <si>
    <r>
      <t xml:space="preserve">Mit Käse überbackene Baguetteschnitte I | </t>
    </r>
    <r>
      <rPr>
        <sz val="10"/>
        <color rgb="FFC00000"/>
        <rFont val="Arial Narrow"/>
        <family val="2"/>
      </rPr>
      <t xml:space="preserve">Tomate-Olive </t>
    </r>
    <r>
      <rPr>
        <sz val="8"/>
        <color rgb="FFC00000"/>
        <rFont val="Arial Narrow"/>
        <family val="2"/>
      </rPr>
      <t>vegetarisch</t>
    </r>
    <r>
      <rPr>
        <sz val="10"/>
        <color rgb="FFC00000"/>
        <rFont val="Arial Narrow"/>
        <family val="2"/>
      </rPr>
      <t xml:space="preserve"> </t>
    </r>
    <r>
      <rPr>
        <sz val="10"/>
        <color theme="1" tint="0.249977111117893"/>
        <rFont val="Arial Narrow"/>
        <family val="2"/>
      </rPr>
      <t xml:space="preserve">I </t>
    </r>
    <r>
      <rPr>
        <b/>
        <sz val="8"/>
        <color rgb="FF006600"/>
        <rFont val="Arial Narrow"/>
        <family val="2"/>
      </rPr>
      <t>A G</t>
    </r>
  </si>
  <si>
    <r>
      <t>Mit Käse überbackene Baguetteschnite III |</t>
    </r>
    <r>
      <rPr>
        <sz val="10"/>
        <color rgb="FFC00000"/>
        <rFont val="Arial Narrow"/>
        <family val="2"/>
      </rPr>
      <t xml:space="preserve"> Champignons-Lauchzwiebeln</t>
    </r>
    <r>
      <rPr>
        <sz val="10"/>
        <color theme="1" tint="0.249977111117893"/>
        <rFont val="Arial Narrow"/>
        <family val="2"/>
      </rPr>
      <t xml:space="preserve"> </t>
    </r>
    <r>
      <rPr>
        <sz val="8"/>
        <color rgb="FFC00000"/>
        <rFont val="Arial Narrow"/>
        <family val="2"/>
      </rPr>
      <t xml:space="preserve">vegetarisch </t>
    </r>
    <r>
      <rPr>
        <sz val="10"/>
        <color theme="1" tint="0.249977111117893"/>
        <rFont val="Arial Narrow"/>
        <family val="2"/>
      </rPr>
      <t>I</t>
    </r>
    <r>
      <rPr>
        <b/>
        <sz val="8"/>
        <color rgb="FF006600"/>
        <rFont val="Arial Narrow"/>
        <family val="2"/>
      </rPr>
      <t xml:space="preserve"> A G</t>
    </r>
  </si>
  <si>
    <t xml:space="preserve">Leistungen Blatt 1 bis 5 - Nettobetrag </t>
  </si>
  <si>
    <t>Leistungen Blatt 1 bis 5 und Zuschläge - Bruttobetrag</t>
  </si>
  <si>
    <r>
      <t xml:space="preserve">Bruschetta mit Pilzragout und Kräutern | </t>
    </r>
    <r>
      <rPr>
        <sz val="8"/>
        <color rgb="FFC00000"/>
        <rFont val="Arial Narrow"/>
        <family val="2"/>
      </rPr>
      <t>vegan</t>
    </r>
    <r>
      <rPr>
        <sz val="10"/>
        <color theme="1" tint="0.249977111117893"/>
        <rFont val="Arial Narrow"/>
        <family val="2"/>
      </rPr>
      <t xml:space="preserve"> I </t>
    </r>
    <r>
      <rPr>
        <b/>
        <sz val="8"/>
        <color rgb="FF006600"/>
        <rFont val="Arial Narrow"/>
        <family val="2"/>
      </rPr>
      <t xml:space="preserve">A  </t>
    </r>
  </si>
  <si>
    <r>
      <t xml:space="preserve">Bruschetta mit Antipastigemüse | </t>
    </r>
    <r>
      <rPr>
        <sz val="8"/>
        <color rgb="FFC00000"/>
        <rFont val="Arial Narrow"/>
        <family val="2"/>
      </rPr>
      <t>vegan</t>
    </r>
    <r>
      <rPr>
        <sz val="10"/>
        <color theme="1" tint="0.249977111117893"/>
        <rFont val="Arial Narrow"/>
        <family val="2"/>
      </rPr>
      <t xml:space="preserve"> I</t>
    </r>
    <r>
      <rPr>
        <b/>
        <sz val="8"/>
        <color rgb="FF006600"/>
        <rFont val="Arial Narrow"/>
        <family val="2"/>
      </rPr>
      <t xml:space="preserve"> A  </t>
    </r>
  </si>
  <si>
    <r>
      <t xml:space="preserve">Bruschetta mit Lachs, Tomatenwürfeln und Kräutern I </t>
    </r>
    <r>
      <rPr>
        <b/>
        <sz val="8"/>
        <color rgb="FF006600"/>
        <rFont val="Arial Narrow"/>
        <family val="2"/>
      </rPr>
      <t xml:space="preserve">A D G </t>
    </r>
  </si>
  <si>
    <r>
      <t xml:space="preserve">Longdrinkglas I </t>
    </r>
    <r>
      <rPr>
        <sz val="10"/>
        <color rgb="FFC00000"/>
        <rFont val="Arial Narrow"/>
        <family val="2"/>
      </rPr>
      <t xml:space="preserve">formschönes zylindrisches Trinkglas </t>
    </r>
  </si>
  <si>
    <r>
      <t xml:space="preserve">Sektglas I </t>
    </r>
    <r>
      <rPr>
        <sz val="10"/>
        <color rgb="FFC00000"/>
        <rFont val="Arial Narrow"/>
        <family val="2"/>
      </rPr>
      <t>elegant hoch</t>
    </r>
    <r>
      <rPr>
        <sz val="10"/>
        <color theme="1" tint="0.249977111117893"/>
        <rFont val="Arial Narrow"/>
        <family val="2"/>
      </rPr>
      <t xml:space="preserve"> I mit größerer Füllmenge</t>
    </r>
  </si>
  <si>
    <t xml:space="preserve">Das Geschirr verbleibt für die Dauer der Messe an Ihrem Stand und wird vor Ort gereinigt.
Verlorene, vertauschte oder beschädigte Leihgegenstände werden ggf. zum Wiederbeschaffungspreis in Rechnung gestellt.                                                         Bitte beachten Sie, dass bei einem Ausstattungswert unter 500,00 € ein pauschaler Handlings-/Organisationszuschlag erhoben wird. 
Dieser wird auf der Seite "Zusammenfassung" gesondert aufgeführt. </t>
  </si>
  <si>
    <t>2.7 Weine und Mix</t>
  </si>
  <si>
    <r>
      <t>Aperol I</t>
    </r>
    <r>
      <rPr>
        <sz val="10"/>
        <color rgb="FFC00000"/>
        <rFont val="Arial Narrow"/>
        <family val="2"/>
      </rPr>
      <t xml:space="preserve"> I</t>
    </r>
    <r>
      <rPr>
        <sz val="10"/>
        <rFont val="Arial Narrow"/>
        <family val="2"/>
      </rPr>
      <t xml:space="preserve">talien </t>
    </r>
  </si>
  <si>
    <t>Flasche / 0,7 L</t>
  </si>
  <si>
    <r>
      <t>Kaffeevollautomat |</t>
    </r>
    <r>
      <rPr>
        <sz val="10"/>
        <color rgb="FFC00000"/>
        <rFont val="Arial Narrow"/>
        <family val="2"/>
      </rPr>
      <t xml:space="preserve"> Jura X7 für Kaffee, Espresso, Milchkaffee und Cappuccino 230 Volt                                 Messedauer 1-3 Tage 159,00 € pro Messetag 
Messedauer ab 4 Tage 149,00 € pro Messetag</t>
    </r>
  </si>
  <si>
    <r>
      <t>Kaffeevollautomat |</t>
    </r>
    <r>
      <rPr>
        <sz val="10"/>
        <color rgb="FFC00000"/>
        <rFont val="Arial Narrow"/>
        <family val="2"/>
      </rPr>
      <t xml:space="preserve"> Jura X9 für Kaffee, Espresso, Milchkaffee und Cappuccino 230 Volt                       Messedauer 1-3 Tage 189,00 € pro Messetag 
Messedauer ab 4 Tage 179,00 € pro Messetag</t>
    </r>
  </si>
  <si>
    <r>
      <t xml:space="preserve">Espressobohnen | </t>
    </r>
    <r>
      <rPr>
        <sz val="10"/>
        <color rgb="FFC00000"/>
        <rFont val="Arial Narrow"/>
        <family val="2"/>
      </rPr>
      <t xml:space="preserve">Eigenmarke, hochwertiges Produkt </t>
    </r>
  </si>
  <si>
    <r>
      <t xml:space="preserve">Kaffeebohnen | </t>
    </r>
    <r>
      <rPr>
        <sz val="10"/>
        <color rgb="FFC00000"/>
        <rFont val="Arial Narrow"/>
        <family val="2"/>
      </rPr>
      <t xml:space="preserve">Eigenmarke, hochwertiges Produkt </t>
    </r>
  </si>
  <si>
    <r>
      <t xml:space="preserve">Dinkel-Ciabatta | </t>
    </r>
    <r>
      <rPr>
        <sz val="8"/>
        <color rgb="FFC00000"/>
        <rFont val="Arial Narrow"/>
        <family val="2"/>
      </rPr>
      <t>vegan</t>
    </r>
    <r>
      <rPr>
        <sz val="10"/>
        <color theme="1" tint="0.249977111117893"/>
        <rFont val="Arial Narrow"/>
        <family val="2"/>
      </rPr>
      <t xml:space="preserve"> I </t>
    </r>
    <r>
      <rPr>
        <b/>
        <sz val="8"/>
        <color rgb="FF006600"/>
        <rFont val="Arial Narrow"/>
        <family val="2"/>
      </rPr>
      <t xml:space="preserve">A </t>
    </r>
  </si>
  <si>
    <r>
      <t xml:space="preserve">Schweinenackenbraten mit Soße, dazu Kartoffelknödel I </t>
    </r>
    <r>
      <rPr>
        <b/>
        <sz val="8"/>
        <color rgb="FF006600"/>
        <rFont val="Arial Narrow"/>
        <family val="2"/>
      </rPr>
      <t>A G J C I</t>
    </r>
  </si>
  <si>
    <r>
      <t xml:space="preserve">Regent </t>
    </r>
    <r>
      <rPr>
        <b/>
        <sz val="10"/>
        <color rgb="FF006600"/>
        <rFont val="Arial Narrow"/>
        <family val="2"/>
      </rPr>
      <t>BIO</t>
    </r>
    <r>
      <rPr>
        <sz val="10"/>
        <color theme="1" tint="0.249977111117893"/>
        <rFont val="Arial Narrow"/>
        <family val="2"/>
      </rPr>
      <t xml:space="preserve"> Forster  |</t>
    </r>
    <r>
      <rPr>
        <sz val="10"/>
        <color rgb="FFC00000"/>
        <rFont val="Arial Narrow"/>
        <family val="2"/>
      </rPr>
      <t xml:space="preserve"> rot </t>
    </r>
    <r>
      <rPr>
        <sz val="10"/>
        <color theme="1" tint="0.249977111117893"/>
        <rFont val="Arial Narrow"/>
        <family val="2"/>
      </rPr>
      <t xml:space="preserve">| Deutschland                                                                    </t>
    </r>
  </si>
  <si>
    <r>
      <rPr>
        <b/>
        <sz val="10"/>
        <color theme="1" tint="0.249977111117893"/>
        <rFont val="Arial Narrow"/>
        <family val="2"/>
      </rPr>
      <t>Mini</t>
    </r>
    <r>
      <rPr>
        <sz val="10"/>
        <color theme="1" tint="0.249977111117893"/>
        <rFont val="Arial Narrow"/>
        <family val="2"/>
      </rPr>
      <t xml:space="preserve">-Flaschenkühlschrank </t>
    </r>
    <r>
      <rPr>
        <b/>
        <sz val="10"/>
        <color theme="1" tint="0.249977111117893"/>
        <rFont val="Arial Narrow"/>
        <family val="2"/>
      </rPr>
      <t>mit Glastüre</t>
    </r>
    <r>
      <rPr>
        <sz val="10"/>
        <color theme="1" tint="0.249977111117893"/>
        <rFont val="Arial Narrow"/>
        <family val="2"/>
      </rPr>
      <t xml:space="preserve"> | </t>
    </r>
    <r>
      <rPr>
        <sz val="10"/>
        <color rgb="FFC00000"/>
        <rFont val="Arial Narrow"/>
        <family val="2"/>
      </rPr>
      <t>230 Volt</t>
    </r>
    <r>
      <rPr>
        <sz val="10"/>
        <color theme="1" tint="0.249977111117893"/>
        <rFont val="Arial Narrow"/>
        <family val="2"/>
      </rPr>
      <t xml:space="preserve"> I Konferenzraum für ca. 15 Flaschen 0,2/0,25 Ltr. </t>
    </r>
  </si>
  <si>
    <r>
      <t xml:space="preserve">Flaschenkühlschrank hoch </t>
    </r>
    <r>
      <rPr>
        <b/>
        <sz val="10"/>
        <color theme="1" tint="0.249977111117893"/>
        <rFont val="Arial Narrow"/>
        <family val="2"/>
      </rPr>
      <t xml:space="preserve">mit Glastüre </t>
    </r>
    <r>
      <rPr>
        <sz val="10"/>
        <color theme="1" tint="0.249977111117893"/>
        <rFont val="Arial Narrow"/>
        <family val="2"/>
      </rPr>
      <t xml:space="preserve">| </t>
    </r>
    <r>
      <rPr>
        <sz val="10"/>
        <color rgb="FFC00000"/>
        <rFont val="Arial Narrow"/>
        <family val="2"/>
      </rPr>
      <t>230 Volt</t>
    </r>
  </si>
  <si>
    <r>
      <t xml:space="preserve">Unterbaukühlschrank </t>
    </r>
    <r>
      <rPr>
        <b/>
        <sz val="10"/>
        <color theme="1" tint="0.249977111117893"/>
        <rFont val="Arial Narrow"/>
        <family val="2"/>
      </rPr>
      <t>mit Glastüre</t>
    </r>
    <r>
      <rPr>
        <sz val="10"/>
        <color theme="1" tint="0.249977111117893"/>
        <rFont val="Arial Narrow"/>
        <family val="2"/>
      </rPr>
      <t xml:space="preserve"> I </t>
    </r>
    <r>
      <rPr>
        <sz val="10"/>
        <color rgb="FFC00000"/>
        <rFont val="Arial Narrow"/>
        <family val="2"/>
      </rPr>
      <t>230 Volt</t>
    </r>
    <r>
      <rPr>
        <sz val="10"/>
        <color theme="1" tint="0.249977111117893"/>
        <rFont val="Arial Narrow"/>
        <family val="2"/>
      </rPr>
      <t xml:space="preserve"> I ca. 118 Liter, weiß ca. 54,5 x 54 x 84 cm </t>
    </r>
  </si>
  <si>
    <r>
      <t xml:space="preserve">Mikrowelle </t>
    </r>
    <r>
      <rPr>
        <b/>
        <sz val="10"/>
        <color theme="1" tint="0.249977111117893"/>
        <rFont val="Arial Narrow"/>
        <family val="2"/>
      </rPr>
      <t>Haushalt</t>
    </r>
    <r>
      <rPr>
        <sz val="10"/>
        <color theme="1" tint="0.249977111117893"/>
        <rFont val="Arial Narrow"/>
        <family val="2"/>
      </rPr>
      <t xml:space="preserve"> | </t>
    </r>
    <r>
      <rPr>
        <sz val="10"/>
        <color rgb="FFC00000"/>
        <rFont val="Arial Narrow"/>
        <family val="2"/>
      </rPr>
      <t>230 Volt</t>
    </r>
  </si>
  <si>
    <r>
      <t xml:space="preserve">Wasserspender Standgerät </t>
    </r>
    <r>
      <rPr>
        <b/>
        <sz val="10"/>
        <color theme="1" tint="0.249977111117893"/>
        <rFont val="Arial Narrow"/>
        <family val="2"/>
      </rPr>
      <t>mit Kühlfunktion</t>
    </r>
    <r>
      <rPr>
        <sz val="10"/>
        <color theme="1" tint="0.249977111117893"/>
        <rFont val="Arial Narrow"/>
        <family val="2"/>
      </rPr>
      <t xml:space="preserve"> |</t>
    </r>
    <r>
      <rPr>
        <sz val="10"/>
        <color rgb="FFC00000"/>
        <rFont val="Arial Narrow"/>
        <family val="2"/>
      </rPr>
      <t xml:space="preserve"> 230 Volt
</t>
    </r>
  </si>
  <si>
    <r>
      <t xml:space="preserve">Getränkekühler Edelstahl poliert doppelwandig I </t>
    </r>
    <r>
      <rPr>
        <sz val="10"/>
        <color rgb="FFC00000"/>
        <rFont val="Arial Narrow"/>
        <family val="2"/>
      </rPr>
      <t>ca. 40 cm Durchmesser</t>
    </r>
    <r>
      <rPr>
        <sz val="10"/>
        <color theme="1" tint="0.249977111117893"/>
        <rFont val="Arial Narrow"/>
        <family val="2"/>
      </rPr>
      <t xml:space="preserve"> </t>
    </r>
    <r>
      <rPr>
        <sz val="10"/>
        <color theme="1" tint="0.34998626667073579"/>
        <rFont val="Arial Narrow"/>
        <family val="2"/>
      </rPr>
      <t xml:space="preserve">I für Getränke auf Eiswürfel </t>
    </r>
  </si>
  <si>
    <r>
      <t xml:space="preserve">Stehtisch rund I </t>
    </r>
    <r>
      <rPr>
        <sz val="10"/>
        <color rgb="FFC00000"/>
        <rFont val="Arial Narrow"/>
        <family val="2"/>
      </rPr>
      <t>ca. 85 cm Durchmesser</t>
    </r>
    <r>
      <rPr>
        <sz val="10"/>
        <color theme="1" tint="0.249977111117893"/>
        <rFont val="Arial Narrow"/>
        <family val="2"/>
      </rPr>
      <t xml:space="preserve"> </t>
    </r>
    <r>
      <rPr>
        <sz val="10"/>
        <color theme="1" tint="0.34998626667073579"/>
        <rFont val="Arial Narrow"/>
        <family val="2"/>
      </rPr>
      <t>I ca. 110 cm Höhe</t>
    </r>
  </si>
  <si>
    <r>
      <t xml:space="preserve">Stehtischhusse I </t>
    </r>
    <r>
      <rPr>
        <sz val="10"/>
        <color rgb="FFC00000"/>
        <rFont val="Arial Narrow"/>
        <family val="2"/>
      </rPr>
      <t>Stretchstoff Weiß oder Schwarz</t>
    </r>
    <r>
      <rPr>
        <sz val="10"/>
        <color theme="1" tint="0.249977111117893"/>
        <rFont val="Arial Narrow"/>
        <family val="2"/>
      </rPr>
      <t xml:space="preserve"> </t>
    </r>
    <r>
      <rPr>
        <sz val="10"/>
        <color theme="1" tint="0.34998626667073579"/>
        <rFont val="Arial Narrow"/>
        <family val="2"/>
      </rPr>
      <t>I täglicher Tausch einschließlich Reinigung</t>
    </r>
  </si>
  <si>
    <r>
      <t xml:space="preserve">Brez´n-Ständer Holz I </t>
    </r>
    <r>
      <rPr>
        <sz val="10"/>
        <color rgb="FFC00000"/>
        <rFont val="Arial Narrow"/>
        <family val="2"/>
      </rPr>
      <t xml:space="preserve">ca. für 10 bis 15 Brez´n </t>
    </r>
  </si>
  <si>
    <r>
      <t xml:space="preserve">Bierkrug I </t>
    </r>
    <r>
      <rPr>
        <sz val="10"/>
        <color rgb="FFC00000"/>
        <rFont val="Arial Narrow"/>
        <family val="2"/>
      </rPr>
      <t>Glas</t>
    </r>
    <r>
      <rPr>
        <sz val="10"/>
        <color theme="1" tint="0.249977111117893"/>
        <rFont val="Arial Narrow"/>
        <family val="2"/>
      </rPr>
      <t xml:space="preserve"> I 0,4 l</t>
    </r>
  </si>
  <si>
    <r>
      <t xml:space="preserve">Rotweinglas I </t>
    </r>
    <r>
      <rPr>
        <sz val="10"/>
        <color rgb="FFC00000"/>
        <rFont val="Arial Narrow"/>
        <family val="2"/>
      </rPr>
      <t xml:space="preserve">mit Stiel </t>
    </r>
    <r>
      <rPr>
        <sz val="10"/>
        <color theme="1" tint="0.249977111117893"/>
        <rFont val="Arial Narrow"/>
        <family val="2"/>
      </rPr>
      <t xml:space="preserve">I auch als universelles Glas für Weine und Säfte geeignet I </t>
    </r>
    <r>
      <rPr>
        <sz val="10"/>
        <color rgb="FFC00000"/>
        <rFont val="Arial Narrow"/>
        <family val="2"/>
      </rPr>
      <t>355 ml</t>
    </r>
  </si>
  <si>
    <r>
      <t xml:space="preserve">Weißweinglas I </t>
    </r>
    <r>
      <rPr>
        <sz val="10"/>
        <color rgb="FFC00000"/>
        <rFont val="Arial Narrow"/>
        <family val="2"/>
      </rPr>
      <t>mit Stie</t>
    </r>
    <r>
      <rPr>
        <sz val="10"/>
        <color theme="1" tint="0.249977111117893"/>
        <rFont val="Arial Narrow"/>
        <family val="2"/>
      </rPr>
      <t xml:space="preserve">l I 317 ml </t>
    </r>
  </si>
  <si>
    <r>
      <t xml:space="preserve">Wasserglas I </t>
    </r>
    <r>
      <rPr>
        <sz val="10"/>
        <color rgb="FFC00000"/>
        <rFont val="Arial Narrow"/>
        <family val="2"/>
      </rPr>
      <t xml:space="preserve">mit Stiel </t>
    </r>
    <r>
      <rPr>
        <sz val="10"/>
        <color theme="1" tint="0.249977111117893"/>
        <rFont val="Arial Narrow"/>
        <family val="2"/>
      </rPr>
      <t xml:space="preserve">I auch als universelles Glas für Weine und Säfte geeignet I </t>
    </r>
    <r>
      <rPr>
        <sz val="10"/>
        <color rgb="FFC00000"/>
        <rFont val="Arial Narrow"/>
        <family val="2"/>
      </rPr>
      <t>455 ml</t>
    </r>
  </si>
  <si>
    <r>
      <t xml:space="preserve">Volvic naturell | </t>
    </r>
    <r>
      <rPr>
        <sz val="10"/>
        <color rgb="FFC00000"/>
        <rFont val="Arial Narrow"/>
        <family val="2"/>
      </rPr>
      <t>ohne Kohlensäure</t>
    </r>
    <r>
      <rPr>
        <sz val="10"/>
        <color theme="1" tint="0.249977111117893"/>
        <rFont val="Arial Narrow"/>
        <family val="2"/>
      </rPr>
      <t xml:space="preserve"> </t>
    </r>
    <r>
      <rPr>
        <sz val="10"/>
        <color theme="1" tint="0.34998626667073579"/>
        <rFont val="Arial Narrow"/>
        <family val="2"/>
      </rPr>
      <t>I PET</t>
    </r>
  </si>
  <si>
    <r>
      <t>Adelholzener Sportschorle |</t>
    </r>
    <r>
      <rPr>
        <b/>
        <sz val="10"/>
        <color rgb="FFC00000"/>
        <rFont val="Arial Narrow"/>
        <family val="2"/>
      </rPr>
      <t xml:space="preserve"> </t>
    </r>
    <r>
      <rPr>
        <sz val="10"/>
        <color rgb="FFC00000"/>
        <rFont val="Arial Narrow"/>
        <family val="2"/>
      </rPr>
      <t xml:space="preserve">0,5 </t>
    </r>
    <r>
      <rPr>
        <sz val="10"/>
        <color theme="1" tint="0.34998626667073579"/>
        <rFont val="Arial Narrow"/>
        <family val="2"/>
      </rPr>
      <t xml:space="preserve">l PET </t>
    </r>
  </si>
  <si>
    <r>
      <t>Adelholzener Rote Schorle |</t>
    </r>
    <r>
      <rPr>
        <b/>
        <sz val="10"/>
        <color rgb="FFC00000"/>
        <rFont val="Arial Narrow"/>
        <family val="2"/>
      </rPr>
      <t xml:space="preserve"> </t>
    </r>
    <r>
      <rPr>
        <sz val="10"/>
        <color rgb="FFC00000"/>
        <rFont val="Arial Narrow"/>
        <family val="2"/>
      </rPr>
      <t>0,5</t>
    </r>
    <r>
      <rPr>
        <sz val="10"/>
        <color theme="1" tint="0.34998626667073579"/>
        <rFont val="Arial Narrow"/>
        <family val="2"/>
      </rPr>
      <t xml:space="preserve"> l PET</t>
    </r>
  </si>
  <si>
    <r>
      <t xml:space="preserve">Adelholzener Cola Mix | </t>
    </r>
    <r>
      <rPr>
        <sz val="10"/>
        <color rgb="FFC00000"/>
        <rFont val="Arial Narrow"/>
        <family val="2"/>
      </rPr>
      <t xml:space="preserve">0,5 </t>
    </r>
    <r>
      <rPr>
        <sz val="10"/>
        <color theme="1" tint="0.34998626667073579"/>
        <rFont val="Arial Narrow"/>
        <family val="2"/>
      </rPr>
      <t>l</t>
    </r>
    <r>
      <rPr>
        <b/>
        <sz val="10"/>
        <color theme="1" tint="0.34998626667073579"/>
        <rFont val="Arial Narrow"/>
        <family val="2"/>
      </rPr>
      <t xml:space="preserve"> </t>
    </r>
    <r>
      <rPr>
        <sz val="10"/>
        <color theme="1" tint="0.34998626667073579"/>
        <rFont val="Arial Narrow"/>
        <family val="2"/>
      </rPr>
      <t>PET I</t>
    </r>
    <r>
      <rPr>
        <sz val="10"/>
        <color theme="1" tint="0.249977111117893"/>
        <rFont val="Arial Narrow"/>
        <family val="2"/>
      </rPr>
      <t xml:space="preserve"> </t>
    </r>
    <r>
      <rPr>
        <b/>
        <sz val="8"/>
        <color rgb="FF008000"/>
        <rFont val="Arial Narrow"/>
        <family val="2"/>
      </rPr>
      <t>koffeinhaltig</t>
    </r>
  </si>
  <si>
    <r>
      <t>Adelholzener Apfelschorle |</t>
    </r>
    <r>
      <rPr>
        <sz val="10"/>
        <color rgb="FFC00000"/>
        <rFont val="Arial Narrow"/>
        <family val="2"/>
      </rPr>
      <t xml:space="preserve"> 0,5</t>
    </r>
    <r>
      <rPr>
        <sz val="10"/>
        <color theme="1" tint="0.34998626667073579"/>
        <rFont val="Arial Narrow"/>
        <family val="2"/>
      </rPr>
      <t xml:space="preserve"> l PET</t>
    </r>
  </si>
  <si>
    <r>
      <t xml:space="preserve">Eiswürfel | </t>
    </r>
    <r>
      <rPr>
        <sz val="10"/>
        <color rgb="FFC00000"/>
        <rFont val="Arial Narrow"/>
        <family val="2"/>
      </rPr>
      <t>Einheit zu 5 kg</t>
    </r>
  </si>
  <si>
    <r>
      <t xml:space="preserve">Scherbeneis/Crushed Eis | </t>
    </r>
    <r>
      <rPr>
        <sz val="10"/>
        <color rgb="FFC00000"/>
        <rFont val="Arial Narrow"/>
        <family val="2"/>
      </rPr>
      <t>Einheit zu 5 kg</t>
    </r>
  </si>
  <si>
    <t xml:space="preserve">2.10 Eiswürfel und Crushed Eis </t>
  </si>
  <si>
    <t>Styro-Box</t>
  </si>
  <si>
    <r>
      <t xml:space="preserve">Petits fours 8-fach gemischt (48 Stück) | </t>
    </r>
    <r>
      <rPr>
        <sz val="8"/>
        <color rgb="FFC00000"/>
        <rFont val="Arial Narrow"/>
        <family val="2"/>
      </rPr>
      <t xml:space="preserve">vegetarisch </t>
    </r>
    <r>
      <rPr>
        <sz val="10"/>
        <color theme="1" tint="0.249977111117893"/>
        <rFont val="Arial Narrow"/>
        <family val="2"/>
      </rPr>
      <t xml:space="preserve">I </t>
    </r>
    <r>
      <rPr>
        <b/>
        <sz val="8"/>
        <color rgb="FF006600"/>
        <rFont val="Arial Narrow"/>
        <family val="2"/>
      </rPr>
      <t xml:space="preserve">A G E H K C F </t>
    </r>
  </si>
  <si>
    <r>
      <t xml:space="preserve">Petits fours 5-fach gemischt (150 Stück) | </t>
    </r>
    <r>
      <rPr>
        <sz val="8"/>
        <color rgb="FFC00000"/>
        <rFont val="Arial Narrow"/>
        <family val="2"/>
      </rPr>
      <t xml:space="preserve">vegetarisch </t>
    </r>
    <r>
      <rPr>
        <sz val="10"/>
        <color theme="1" tint="0.249977111117893"/>
        <rFont val="Arial Narrow"/>
        <family val="2"/>
      </rPr>
      <t xml:space="preserve">I </t>
    </r>
    <r>
      <rPr>
        <b/>
        <sz val="8"/>
        <color rgb="FF006600"/>
        <rFont val="Arial Narrow"/>
        <family val="2"/>
      </rPr>
      <t xml:space="preserve">A G E H K C F </t>
    </r>
  </si>
  <si>
    <r>
      <t xml:space="preserve">Trockeneis-Nuggets 16mm | </t>
    </r>
    <r>
      <rPr>
        <sz val="10"/>
        <color rgb="FFC00000"/>
        <rFont val="Arial Narrow"/>
        <family val="2"/>
      </rPr>
      <t>Einheit zu 6,5 kg</t>
    </r>
  </si>
  <si>
    <r>
      <t xml:space="preserve">Einweg Espressobecher 0,1 l - kompostierbar | </t>
    </r>
    <r>
      <rPr>
        <sz val="10"/>
        <color rgb="FFC00000"/>
        <rFont val="Arial Narrow"/>
        <family val="2"/>
      </rPr>
      <t xml:space="preserve">50 Stück </t>
    </r>
  </si>
  <si>
    <r>
      <t xml:space="preserve">Papierstrohhalme - Strohhalme aus Kraftpapier I </t>
    </r>
    <r>
      <rPr>
        <sz val="10"/>
        <color rgb="FFC00000"/>
        <rFont val="Arial Narrow"/>
        <family val="2"/>
      </rPr>
      <t xml:space="preserve">250 Stück </t>
    </r>
  </si>
  <si>
    <r>
      <rPr>
        <b/>
        <sz val="10"/>
        <color theme="1" tint="0.249977111117893"/>
        <rFont val="Arial Narrow"/>
        <family val="2"/>
      </rPr>
      <t>Speiseeiswagen mit Stoffdach</t>
    </r>
    <r>
      <rPr>
        <sz val="10"/>
        <color theme="1" tint="0.249977111117893"/>
        <rFont val="Arial Narrow"/>
        <family val="2"/>
      </rPr>
      <t xml:space="preserve"> und Waschbecken I </t>
    </r>
    <r>
      <rPr>
        <sz val="10"/>
        <color rgb="FFC00000"/>
        <rFont val="Arial Narrow"/>
        <family val="2"/>
      </rPr>
      <t>nur Stromanschluß mit 230 Volt nötig</t>
    </r>
    <r>
      <rPr>
        <sz val="10"/>
        <color theme="1" tint="0.249977111117893"/>
        <rFont val="Arial Narrow"/>
        <family val="2"/>
      </rPr>
      <t xml:space="preserve"> I für bis 7 x 5 Liter Eisbehälter oder portioniertes Speiseeis I </t>
    </r>
    <r>
      <rPr>
        <sz val="10"/>
        <color rgb="FFC00000"/>
        <rFont val="Arial Narrow"/>
        <family val="2"/>
      </rPr>
      <t>Außenmaß B x T x H: 1.570 mm x 862 mm x 2.276 mm</t>
    </r>
    <r>
      <rPr>
        <sz val="10"/>
        <color theme="1" tint="0.249977111117893"/>
        <rFont val="Arial Narrow"/>
        <family val="2"/>
      </rPr>
      <t xml:space="preserve">
</t>
    </r>
    <r>
      <rPr>
        <b/>
        <sz val="10"/>
        <color rgb="FFC00000"/>
        <rFont val="Arial Narrow"/>
        <family val="2"/>
      </rPr>
      <t>Speiseeis kann gerne über uns bezogen werden</t>
    </r>
  </si>
  <si>
    <r>
      <t xml:space="preserve">Kohlensäure-Flasche 2 kg Füllung | </t>
    </r>
    <r>
      <rPr>
        <sz val="10"/>
        <color rgb="FFC00000"/>
        <rFont val="Arial Narrow"/>
        <family val="2"/>
      </rPr>
      <t>Leihflasche</t>
    </r>
  </si>
  <si>
    <t xml:space="preserve">Endreinigung Durchlaufkühler/Zapfanlage/Bierkühlschrank </t>
  </si>
  <si>
    <r>
      <t xml:space="preserve">Kühlschrank mit Zapfanlage 1-leitig | </t>
    </r>
    <r>
      <rPr>
        <sz val="10"/>
        <color rgb="FFC00000"/>
        <rFont val="Arial Narrow"/>
        <family val="2"/>
      </rPr>
      <t xml:space="preserve">Standgerät 230 Volt
</t>
    </r>
    <r>
      <rPr>
        <b/>
        <sz val="10"/>
        <color theme="1" tint="0.249977111117893"/>
        <rFont val="Arial Narrow"/>
        <family val="2"/>
      </rPr>
      <t>Passend für ein 30-Liter-KEG Bierfass</t>
    </r>
    <r>
      <rPr>
        <sz val="10"/>
        <color theme="1" tint="0.249977111117893"/>
        <rFont val="Arial Narrow"/>
        <family val="2"/>
      </rPr>
      <t xml:space="preserve">
</t>
    </r>
    <r>
      <rPr>
        <sz val="10"/>
        <color rgb="FFC00000"/>
        <rFont val="Arial Narrow"/>
        <family val="2"/>
      </rPr>
      <t xml:space="preserve">Maße ca. B/T/H 665 x 515 x 815 mm auf Rollen </t>
    </r>
  </si>
  <si>
    <r>
      <t xml:space="preserve">Whiskyglas | </t>
    </r>
    <r>
      <rPr>
        <sz val="10"/>
        <color rgb="FFC00000"/>
        <rFont val="Arial Narrow"/>
        <family val="2"/>
      </rPr>
      <t xml:space="preserve">formschönes glattes Glas mit dickem Boden </t>
    </r>
  </si>
  <si>
    <r>
      <t xml:space="preserve">Sektglas I </t>
    </r>
    <r>
      <rPr>
        <sz val="10"/>
        <color rgb="FFC00000"/>
        <rFont val="Arial Narrow"/>
        <family val="2"/>
      </rPr>
      <t>einfach</t>
    </r>
    <r>
      <rPr>
        <sz val="10"/>
        <color theme="1" tint="0.249977111117893"/>
        <rFont val="Arial Narrow"/>
        <family val="2"/>
      </rPr>
      <t xml:space="preserve"> I mit keiner Füllmenge</t>
    </r>
  </si>
  <si>
    <r>
      <t xml:space="preserve">Augustiner hell | </t>
    </r>
    <r>
      <rPr>
        <sz val="8"/>
        <color rgb="FFC00000"/>
        <rFont val="Arial Narrow"/>
        <family val="2"/>
      </rPr>
      <t>im Fass</t>
    </r>
    <r>
      <rPr>
        <sz val="10"/>
        <color theme="1" tint="0.249977111117893"/>
        <rFont val="Arial Narrow"/>
        <family val="2"/>
      </rPr>
      <t xml:space="preserve"> I </t>
    </r>
    <r>
      <rPr>
        <b/>
        <sz val="8"/>
        <color rgb="FF006600"/>
        <rFont val="Arial Narrow"/>
        <family val="2"/>
      </rPr>
      <t>A</t>
    </r>
  </si>
  <si>
    <r>
      <t xml:space="preserve">Paulaner hell | </t>
    </r>
    <r>
      <rPr>
        <sz val="8"/>
        <color rgb="FFC00000"/>
        <rFont val="Arial Narrow"/>
        <family val="2"/>
      </rPr>
      <t>im Fass</t>
    </r>
    <r>
      <rPr>
        <sz val="10"/>
        <color theme="1" tint="0.249977111117893"/>
        <rFont val="Arial Narrow"/>
        <family val="2"/>
      </rPr>
      <t xml:space="preserve"> I </t>
    </r>
    <r>
      <rPr>
        <b/>
        <sz val="8"/>
        <color rgb="FF006600"/>
        <rFont val="Arial Narrow"/>
        <family val="2"/>
      </rPr>
      <t>A</t>
    </r>
  </si>
  <si>
    <r>
      <t>Paulaner Weißbier |</t>
    </r>
    <r>
      <rPr>
        <sz val="8"/>
        <color theme="1" tint="0.249977111117893"/>
        <rFont val="Arial Narrow"/>
        <family val="2"/>
      </rPr>
      <t xml:space="preserve"> </t>
    </r>
    <r>
      <rPr>
        <sz val="8"/>
        <color rgb="FFC00000"/>
        <rFont val="Arial Narrow"/>
        <family val="2"/>
      </rPr>
      <t>im Fass</t>
    </r>
    <r>
      <rPr>
        <sz val="10"/>
        <color theme="1" tint="0.249977111117893"/>
        <rFont val="Arial Narrow"/>
        <family val="2"/>
      </rPr>
      <t xml:space="preserve"> I </t>
    </r>
    <r>
      <rPr>
        <b/>
        <sz val="8"/>
        <color rgb="FF006600"/>
        <rFont val="Arial Narrow"/>
        <family val="2"/>
      </rPr>
      <t>A</t>
    </r>
  </si>
  <si>
    <r>
      <t xml:space="preserve">Hoppebräu hell | </t>
    </r>
    <r>
      <rPr>
        <sz val="8"/>
        <color rgb="FFC00000"/>
        <rFont val="Arial Narrow"/>
        <family val="2"/>
      </rPr>
      <t>im Fass</t>
    </r>
    <r>
      <rPr>
        <sz val="10"/>
        <color theme="1" tint="0.249977111117893"/>
        <rFont val="Arial Narrow"/>
        <family val="2"/>
      </rPr>
      <t xml:space="preserve"> I |</t>
    </r>
    <r>
      <rPr>
        <sz val="10"/>
        <color theme="1"/>
        <rFont val="Arial Narrow"/>
        <family val="2"/>
      </rPr>
      <t xml:space="preserve"> </t>
    </r>
    <r>
      <rPr>
        <sz val="8"/>
        <color rgb="FFC00000"/>
        <rFont val="Arial Narrow"/>
        <family val="2"/>
      </rPr>
      <t>handgemacht · regional · nachhaltig</t>
    </r>
    <r>
      <rPr>
        <sz val="10"/>
        <color theme="1" tint="0.249977111117893"/>
        <rFont val="Arial Narrow"/>
        <family val="2"/>
      </rPr>
      <t xml:space="preserve"> I </t>
    </r>
    <r>
      <rPr>
        <b/>
        <sz val="8"/>
        <color rgb="FF006600"/>
        <rFont val="Arial Narrow"/>
        <family val="2"/>
      </rPr>
      <t>A</t>
    </r>
  </si>
  <si>
    <r>
      <t>Hoppebräu Weißbier |</t>
    </r>
    <r>
      <rPr>
        <sz val="10"/>
        <color rgb="FFC00000"/>
        <rFont val="Arial Narrow"/>
        <family val="2"/>
      </rPr>
      <t xml:space="preserve"> </t>
    </r>
    <r>
      <rPr>
        <sz val="8"/>
        <color rgb="FFC00000"/>
        <rFont val="Arial Narrow"/>
        <family val="2"/>
      </rPr>
      <t xml:space="preserve">im Fass </t>
    </r>
    <r>
      <rPr>
        <sz val="10"/>
        <color theme="1" tint="0.249977111117893"/>
        <rFont val="Arial Narrow"/>
        <family val="2"/>
      </rPr>
      <t>|</t>
    </r>
    <r>
      <rPr>
        <sz val="10"/>
        <color theme="1"/>
        <rFont val="Arial Narrow"/>
        <family val="2"/>
      </rPr>
      <t xml:space="preserve"> </t>
    </r>
    <r>
      <rPr>
        <sz val="8"/>
        <color rgb="FFC00000"/>
        <rFont val="Arial Narrow"/>
        <family val="2"/>
      </rPr>
      <t>handgemacht · regional · nachhaltig</t>
    </r>
    <r>
      <rPr>
        <sz val="10"/>
        <color theme="1" tint="0.249977111117893"/>
        <rFont val="Arial Narrow"/>
        <family val="2"/>
      </rPr>
      <t xml:space="preserve"> I </t>
    </r>
    <r>
      <rPr>
        <b/>
        <sz val="8"/>
        <color rgb="FF006600"/>
        <rFont val="Arial Narrow"/>
        <family val="2"/>
      </rPr>
      <t>A</t>
    </r>
  </si>
  <si>
    <r>
      <t xml:space="preserve">1.9. | Mini Wrap-Rolls am Spießchen - </t>
    </r>
    <r>
      <rPr>
        <b/>
        <sz val="10"/>
        <color rgb="FF0033CC"/>
        <rFont val="Arial Narrow"/>
        <family val="2"/>
      </rPr>
      <t>kalte</t>
    </r>
    <r>
      <rPr>
        <b/>
        <sz val="10"/>
        <color theme="1" tint="0.249977111117893"/>
        <rFont val="Arial Narrow"/>
        <family val="2"/>
      </rPr>
      <t xml:space="preserve"> Auswahl
</t>
    </r>
    <r>
      <rPr>
        <b/>
        <u/>
        <sz val="10"/>
        <color rgb="FFC00000"/>
        <rFont val="Arial Narrow"/>
        <family val="2"/>
      </rPr>
      <t>Wir bitten um Beachtung</t>
    </r>
    <r>
      <rPr>
        <b/>
        <sz val="10"/>
        <color rgb="FFC00000"/>
        <rFont val="Arial Narrow"/>
        <family val="2"/>
      </rPr>
      <t>: Produktionsbedingt können vorbestellte Mengen und Sortierungen 
für die Wraps auf den Messefolgetag nicht reduziert werden. Der Vorlauf für Mengenanpassungen  
bei diesem Artikel beträgt mindestens 36 Stunden.</t>
    </r>
  </si>
  <si>
    <t>1.10. | Bagels</t>
  </si>
  <si>
    <r>
      <t>1.11. | Panini &amp; Co. -</t>
    </r>
    <r>
      <rPr>
        <b/>
        <sz val="10"/>
        <color rgb="FFC00000"/>
        <rFont val="Arial Narrow"/>
        <family val="2"/>
      </rPr>
      <t xml:space="preserve"> warme</t>
    </r>
    <r>
      <rPr>
        <b/>
        <sz val="10"/>
        <color theme="1" tint="0.249977111117893"/>
        <rFont val="Arial Narrow"/>
        <family val="2"/>
      </rPr>
      <t xml:space="preserve"> Auswahl</t>
    </r>
  </si>
  <si>
    <r>
      <t xml:space="preserve">1.12. | Pikantes im kleinen Glas - </t>
    </r>
    <r>
      <rPr>
        <b/>
        <sz val="10"/>
        <color rgb="FF0033CC"/>
        <rFont val="Arial Narrow"/>
        <family val="2"/>
      </rPr>
      <t xml:space="preserve">kalte </t>
    </r>
    <r>
      <rPr>
        <b/>
        <sz val="10"/>
        <color theme="1" tint="0.249977111117893"/>
        <rFont val="Arial Narrow"/>
        <family val="2"/>
      </rPr>
      <t>Auswahl</t>
    </r>
  </si>
  <si>
    <r>
      <t xml:space="preserve">1.13. | </t>
    </r>
    <r>
      <rPr>
        <b/>
        <sz val="10"/>
        <color rgb="FFC00000"/>
        <rFont val="Arial Narrow"/>
        <family val="2"/>
      </rPr>
      <t xml:space="preserve">Warme </t>
    </r>
    <r>
      <rPr>
        <b/>
        <sz val="10"/>
        <color theme="1" tint="0.249977111117893"/>
        <rFont val="Arial Narrow"/>
        <family val="2"/>
      </rPr>
      <t>Mittagsgerichte</t>
    </r>
  </si>
  <si>
    <t>1.14. | Suppen - wir servieren zur Suppe Kräuter und/oder Röstbrotwürfel</t>
  </si>
  <si>
    <t>1.15. | Dessert - serviert als Einzelportion im formschönen Glas</t>
  </si>
  <si>
    <r>
      <t xml:space="preserve">1.8. | Panini &amp; Co. - </t>
    </r>
    <r>
      <rPr>
        <b/>
        <sz val="10"/>
        <color rgb="FF0033CC"/>
        <rFont val="Arial Narrow"/>
        <family val="2"/>
      </rPr>
      <t>k</t>
    </r>
    <r>
      <rPr>
        <b/>
        <sz val="10"/>
        <color rgb="FF0000FF"/>
        <rFont val="Arial Narrow"/>
        <family val="2"/>
      </rPr>
      <t>alte</t>
    </r>
    <r>
      <rPr>
        <b/>
        <sz val="10"/>
        <color theme="1" tint="0.249977111117893"/>
        <rFont val="Arial Narrow"/>
        <family val="2"/>
      </rPr>
      <t xml:space="preserve"> Auswahl</t>
    </r>
  </si>
  <si>
    <t>18 P</t>
  </si>
  <si>
    <t>Bowl</t>
  </si>
  <si>
    <r>
      <t>Mediterrane Gemüse-Bowl</t>
    </r>
    <r>
      <rPr>
        <sz val="8"/>
        <color rgb="FFC00000"/>
        <rFont val="Arial Narrow"/>
        <family val="2"/>
      </rPr>
      <t xml:space="preserve"> vegetarisch</t>
    </r>
    <r>
      <rPr>
        <sz val="10"/>
        <color theme="1" tint="0.249977111117893"/>
        <rFont val="Arial Narrow"/>
        <family val="2"/>
      </rPr>
      <t xml:space="preserve"> I </t>
    </r>
    <r>
      <rPr>
        <b/>
        <sz val="8"/>
        <color rgb="FF006600"/>
        <rFont val="Arial Narrow"/>
        <family val="2"/>
      </rPr>
      <t xml:space="preserve">A G H I </t>
    </r>
    <r>
      <rPr>
        <sz val="10"/>
        <color theme="1" tint="0.14999847407452621"/>
        <rFont val="Arial Narrow"/>
        <family val="2"/>
      </rPr>
      <t>I Ø 15 cm</t>
    </r>
    <r>
      <rPr>
        <sz val="10"/>
        <color theme="1" tint="0.249977111117893"/>
        <rFont val="Arial Narrow"/>
        <family val="2"/>
      </rPr>
      <t xml:space="preserve">
</t>
    </r>
    <r>
      <rPr>
        <sz val="10"/>
        <color rgb="FFC00000"/>
        <rFont val="Arial Narrow"/>
        <family val="2"/>
      </rPr>
      <t xml:space="preserve">Grillgemüse - Graupen - frische Kräuter - Feta - hausgemachtes Pesto </t>
    </r>
  </si>
  <si>
    <r>
      <t>Asiatische Curry-Ingwer-Hähnchen-Bowl</t>
    </r>
    <r>
      <rPr>
        <sz val="8"/>
        <color rgb="FFC00000"/>
        <rFont val="Arial Narrow"/>
        <family val="2"/>
      </rPr>
      <t xml:space="preserve"> </t>
    </r>
    <r>
      <rPr>
        <sz val="10"/>
        <color theme="1" tint="0.249977111117893"/>
        <rFont val="Arial Narrow"/>
        <family val="2"/>
      </rPr>
      <t xml:space="preserve">I </t>
    </r>
    <r>
      <rPr>
        <b/>
        <sz val="8"/>
        <color rgb="FF006600"/>
        <rFont val="Arial Narrow"/>
        <family val="2"/>
      </rPr>
      <t xml:space="preserve">H K F E </t>
    </r>
    <r>
      <rPr>
        <sz val="10"/>
        <color theme="1" tint="0.14999847407452621"/>
        <rFont val="Arial Narrow"/>
        <family val="2"/>
      </rPr>
      <t>I Ø 15 cm</t>
    </r>
    <r>
      <rPr>
        <sz val="10"/>
        <color theme="1" tint="0.249977111117893"/>
        <rFont val="Arial Narrow"/>
        <family val="2"/>
      </rPr>
      <t xml:space="preserve">
</t>
    </r>
    <r>
      <rPr>
        <sz val="10"/>
        <color rgb="FFC00000"/>
        <rFont val="Arial Narrow"/>
        <family val="2"/>
      </rPr>
      <t xml:space="preserve">Hähnchenbruststreifen - Kräuterreis - Süß-sauer-Gemüse - Curry-Ingwer-Dip </t>
    </r>
  </si>
  <si>
    <r>
      <t xml:space="preserve">Arabische Bulgur-Falafel-Bowl </t>
    </r>
    <r>
      <rPr>
        <sz val="8"/>
        <color rgb="FFC00000"/>
        <rFont val="Arial Narrow"/>
        <family val="2"/>
      </rPr>
      <t xml:space="preserve">vegan </t>
    </r>
    <r>
      <rPr>
        <sz val="10"/>
        <color theme="1" tint="0.249977111117893"/>
        <rFont val="Arial Narrow"/>
        <family val="2"/>
      </rPr>
      <t xml:space="preserve">I </t>
    </r>
    <r>
      <rPr>
        <b/>
        <sz val="8"/>
        <color rgb="FF006600"/>
        <rFont val="Arial Narrow"/>
        <family val="2"/>
      </rPr>
      <t xml:space="preserve">A </t>
    </r>
    <r>
      <rPr>
        <sz val="10"/>
        <color theme="1" tint="0.14999847407452621"/>
        <rFont val="Arial Narrow"/>
        <family val="2"/>
      </rPr>
      <t>I Ø 15 cm</t>
    </r>
    <r>
      <rPr>
        <sz val="10"/>
        <color theme="1" tint="0.249977111117893"/>
        <rFont val="Arial Narrow"/>
        <family val="2"/>
      </rPr>
      <t xml:space="preserve">
</t>
    </r>
    <r>
      <rPr>
        <sz val="10"/>
        <color rgb="FFC00000"/>
        <rFont val="Arial Narrow"/>
        <family val="2"/>
      </rPr>
      <t xml:space="preserve">Bulgur mit Orange und Minze mariniert - Falafel - Kichererbsen - Avocado - Humus </t>
    </r>
  </si>
  <si>
    <r>
      <t>Bayerische Fisch-Bowl</t>
    </r>
    <r>
      <rPr>
        <sz val="8"/>
        <color rgb="FFC00000"/>
        <rFont val="Arial Narrow"/>
        <family val="2"/>
      </rPr>
      <t xml:space="preserve"> </t>
    </r>
    <r>
      <rPr>
        <sz val="10"/>
        <color theme="1" tint="0.249977111117893"/>
        <rFont val="Arial Narrow"/>
        <family val="2"/>
      </rPr>
      <t>I</t>
    </r>
    <r>
      <rPr>
        <b/>
        <sz val="8"/>
        <color rgb="FF006600"/>
        <rFont val="Arial Narrow"/>
        <family val="2"/>
      </rPr>
      <t xml:space="preserve"> D L K </t>
    </r>
    <r>
      <rPr>
        <sz val="10"/>
        <color theme="1" tint="0.14999847407452621"/>
        <rFont val="Arial Narrow"/>
        <family val="2"/>
      </rPr>
      <t>I Ø 15 cm</t>
    </r>
    <r>
      <rPr>
        <sz val="10"/>
        <color theme="1" tint="0.249977111117893"/>
        <rFont val="Arial Narrow"/>
        <family val="2"/>
      </rPr>
      <t xml:space="preserve">
</t>
    </r>
    <r>
      <rPr>
        <sz val="10"/>
        <color rgb="FFC00000"/>
        <rFont val="Arial Narrow"/>
        <family val="2"/>
      </rPr>
      <t xml:space="preserve">Geräuchertes Forellenfilet - marinierte Kartoffeln - rote Bete - Lauch - frischer Kren </t>
    </r>
  </si>
  <si>
    <r>
      <t xml:space="preserve">Bayerisches Mineralwasser classic | </t>
    </r>
    <r>
      <rPr>
        <sz val="10"/>
        <color rgb="FFC00000"/>
        <rFont val="Arial Narrow"/>
        <family val="2"/>
      </rPr>
      <t>viel Kohlensäure</t>
    </r>
    <r>
      <rPr>
        <sz val="10"/>
        <color theme="1" tint="0.249977111117893"/>
        <rFont val="Arial Narrow"/>
        <family val="2"/>
      </rPr>
      <t xml:space="preserve"> </t>
    </r>
  </si>
  <si>
    <r>
      <t xml:space="preserve">Bayerisches Mineralwasser sanft | </t>
    </r>
    <r>
      <rPr>
        <sz val="10"/>
        <color rgb="FFC00000"/>
        <rFont val="Arial Narrow"/>
        <family val="2"/>
      </rPr>
      <t>wenig Kohlensäure</t>
    </r>
  </si>
  <si>
    <r>
      <t xml:space="preserve">Bayerisches Mineralwasser naturell | </t>
    </r>
    <r>
      <rPr>
        <sz val="10"/>
        <color rgb="FFC00000"/>
        <rFont val="Arial Narrow"/>
        <family val="2"/>
      </rPr>
      <t>ohne Kohlensäure</t>
    </r>
  </si>
  <si>
    <r>
      <t xml:space="preserve">Tegernseer hell | </t>
    </r>
    <r>
      <rPr>
        <sz val="10"/>
        <color rgb="FFC00000"/>
        <rFont val="Arial Narrow"/>
        <family val="2"/>
      </rPr>
      <t>kleine Flasche</t>
    </r>
    <r>
      <rPr>
        <sz val="10"/>
        <color theme="1" tint="0.249977111117893"/>
        <rFont val="Arial Narrow"/>
        <family val="2"/>
      </rPr>
      <t xml:space="preserve"> I</t>
    </r>
    <r>
      <rPr>
        <b/>
        <sz val="8"/>
        <color rgb="FF006600"/>
        <rFont val="Arial Narrow"/>
        <family val="2"/>
      </rPr>
      <t xml:space="preserve"> A</t>
    </r>
  </si>
  <si>
    <r>
      <t xml:space="preserve">Münchener Weißbier | </t>
    </r>
    <r>
      <rPr>
        <sz val="10"/>
        <color rgb="FFC00000"/>
        <rFont val="Arial Narrow"/>
        <family val="2"/>
      </rPr>
      <t>kleine Flasche</t>
    </r>
    <r>
      <rPr>
        <sz val="10"/>
        <color theme="1" tint="0.249977111117893"/>
        <rFont val="Arial Narrow"/>
        <family val="2"/>
      </rPr>
      <t xml:space="preserve"> I </t>
    </r>
    <r>
      <rPr>
        <b/>
        <sz val="8"/>
        <color rgb="FF006600"/>
        <rFont val="Arial Narrow"/>
        <family val="2"/>
      </rPr>
      <t>A</t>
    </r>
  </si>
  <si>
    <r>
      <t xml:space="preserve">Münchener hell | </t>
    </r>
    <r>
      <rPr>
        <sz val="10"/>
        <color rgb="FFC00000"/>
        <rFont val="Arial Narrow"/>
        <family val="2"/>
      </rPr>
      <t>kleine Flasche</t>
    </r>
    <r>
      <rPr>
        <sz val="10"/>
        <color theme="1" tint="0.249977111117893"/>
        <rFont val="Arial Narrow"/>
        <family val="2"/>
      </rPr>
      <t xml:space="preserve"> I</t>
    </r>
    <r>
      <rPr>
        <sz val="10"/>
        <color theme="1" tint="0.14999847407452621"/>
        <rFont val="Arial Narrow"/>
        <family val="2"/>
      </rPr>
      <t xml:space="preserve"> </t>
    </r>
    <r>
      <rPr>
        <b/>
        <sz val="8"/>
        <color rgb="FF006600"/>
        <rFont val="Arial Narrow"/>
        <family val="2"/>
      </rPr>
      <t>A</t>
    </r>
  </si>
  <si>
    <r>
      <t>Münchener Weißbier alkoholfrei I</t>
    </r>
    <r>
      <rPr>
        <sz val="10"/>
        <color rgb="FFC00000"/>
        <rFont val="Arial Narrow"/>
        <family val="2"/>
      </rPr>
      <t xml:space="preserve"> kleine Flasche</t>
    </r>
    <r>
      <rPr>
        <sz val="10"/>
        <color theme="1" tint="0.249977111117893"/>
        <rFont val="Arial Narrow"/>
        <family val="2"/>
      </rPr>
      <t xml:space="preserve"> I </t>
    </r>
    <r>
      <rPr>
        <b/>
        <sz val="8"/>
        <color rgb="FF006600"/>
        <rFont val="Arial Narrow"/>
        <family val="2"/>
      </rPr>
      <t>A</t>
    </r>
  </si>
  <si>
    <r>
      <t>Münchener Weißbier I</t>
    </r>
    <r>
      <rPr>
        <b/>
        <sz val="8"/>
        <color rgb="FF006600"/>
        <rFont val="Arial Narrow"/>
        <family val="2"/>
      </rPr>
      <t xml:space="preserve"> A</t>
    </r>
  </si>
  <si>
    <r>
      <t xml:space="preserve">Münchner Weißbier alkoholfrei I </t>
    </r>
    <r>
      <rPr>
        <b/>
        <sz val="8"/>
        <color rgb="FF006600"/>
        <rFont val="Arial Narrow"/>
        <family val="2"/>
      </rPr>
      <t>A</t>
    </r>
  </si>
  <si>
    <r>
      <t>Münchener hell I</t>
    </r>
    <r>
      <rPr>
        <b/>
        <sz val="8"/>
        <color rgb="FF006600"/>
        <rFont val="Arial Narrow"/>
        <family val="2"/>
      </rPr>
      <t xml:space="preserve"> A</t>
    </r>
  </si>
  <si>
    <r>
      <t xml:space="preserve">Augustiner hell I </t>
    </r>
    <r>
      <rPr>
        <sz val="10"/>
        <color rgb="FFC00000"/>
        <rFont val="Arial Narrow"/>
        <family val="2"/>
      </rPr>
      <t>kleine Flasche</t>
    </r>
    <r>
      <rPr>
        <sz val="10"/>
        <color theme="1" tint="0.249977111117893"/>
        <rFont val="Arial Narrow"/>
        <family val="2"/>
      </rPr>
      <t xml:space="preserve"> I </t>
    </r>
    <r>
      <rPr>
        <b/>
        <sz val="8"/>
        <color rgb="FF006600"/>
        <rFont val="Arial Narrow"/>
        <family val="2"/>
      </rPr>
      <t>A</t>
    </r>
  </si>
  <si>
    <r>
      <t xml:space="preserve">Münchner hell alkoholfrei I </t>
    </r>
    <r>
      <rPr>
        <b/>
        <sz val="8"/>
        <color rgb="FF006600"/>
        <rFont val="Arial Narrow"/>
        <family val="2"/>
      </rPr>
      <t>A</t>
    </r>
  </si>
  <si>
    <r>
      <t>1.7. | Bowls -</t>
    </r>
    <r>
      <rPr>
        <b/>
        <sz val="10"/>
        <color rgb="FF0000FF"/>
        <rFont val="Arial Narrow"/>
        <family val="2"/>
      </rPr>
      <t xml:space="preserve"> kalte </t>
    </r>
    <r>
      <rPr>
        <b/>
        <sz val="10"/>
        <color theme="1" tint="0.249977111117893"/>
        <rFont val="Arial Narrow"/>
        <family val="2"/>
      </rPr>
      <t xml:space="preserve">Auswahl - </t>
    </r>
    <r>
      <rPr>
        <b/>
        <sz val="10"/>
        <color theme="1" tint="0.14999847407452621"/>
        <rFont val="Arial Narrow"/>
        <family val="2"/>
      </rPr>
      <t>in der</t>
    </r>
    <r>
      <rPr>
        <b/>
        <sz val="10"/>
        <color rgb="FFC00000"/>
        <rFont val="Arial Narrow"/>
        <family val="2"/>
      </rPr>
      <t xml:space="preserve"> Porzellanschale </t>
    </r>
  </si>
  <si>
    <r>
      <t xml:space="preserve">Mini-Spitztüten-Waffel I </t>
    </r>
    <r>
      <rPr>
        <sz val="10"/>
        <color rgb="FFC00000"/>
        <rFont val="Arial Narrow"/>
        <family val="2"/>
      </rPr>
      <t>herzhaft</t>
    </r>
    <r>
      <rPr>
        <sz val="10"/>
        <color theme="1" tint="0.14999847407452621"/>
        <rFont val="Arial Narrow"/>
        <family val="2"/>
      </rPr>
      <t xml:space="preserve"> I Ø 2,5 cm, L 7,5 cm I</t>
    </r>
    <r>
      <rPr>
        <sz val="10"/>
        <color rgb="FFC00000"/>
        <rFont val="Arial Narrow"/>
        <family val="2"/>
      </rPr>
      <t xml:space="preserve"> </t>
    </r>
    <r>
      <rPr>
        <b/>
        <sz val="8"/>
        <color rgb="FF006600"/>
        <rFont val="Arial Narrow"/>
        <family val="2"/>
      </rPr>
      <t>A G F D K</t>
    </r>
    <r>
      <rPr>
        <sz val="10"/>
        <color theme="1" tint="0.249977111117893"/>
        <rFont val="Arial Narrow"/>
        <family val="2"/>
      </rPr>
      <t xml:space="preserve">
</t>
    </r>
    <r>
      <rPr>
        <sz val="10"/>
        <color rgb="FFC00000"/>
        <rFont val="Arial Narrow"/>
        <family val="2"/>
      </rPr>
      <t>Einheit von insgesamt 45 Tüten in drei verschiedenen Farben</t>
    </r>
    <r>
      <rPr>
        <sz val="10"/>
        <color theme="1" tint="0.249977111117893"/>
        <rFont val="Arial Narrow"/>
        <family val="2"/>
      </rPr>
      <t xml:space="preserve"> I natur - rot - schwarz </t>
    </r>
    <r>
      <rPr>
        <b/>
        <sz val="10"/>
        <color theme="1" tint="0.249977111117893"/>
        <rFont val="Arial Narrow"/>
        <family val="2"/>
      </rPr>
      <t xml:space="preserve">
</t>
    </r>
    <r>
      <rPr>
        <sz val="10"/>
        <color theme="1" tint="0.249977111117893"/>
        <rFont val="Arial Narrow"/>
        <family val="2"/>
      </rPr>
      <t>Waffel mit Avocadocreme und Räucherlachs
Waffel</t>
    </r>
    <r>
      <rPr>
        <sz val="10"/>
        <color rgb="FFC00000"/>
        <rFont val="Arial Narrow"/>
        <family val="2"/>
      </rPr>
      <t xml:space="preserve"> </t>
    </r>
    <r>
      <rPr>
        <sz val="10"/>
        <color theme="1" tint="0.249977111117893"/>
        <rFont val="Arial Narrow"/>
        <family val="2"/>
      </rPr>
      <t xml:space="preserve">mit Kräutercreme und Tomate
Waffel mit Paprikacreme und Schinkenchip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</si>
</sst>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dd/"/>
    <numFmt numFmtId="165" formatCode="mm/"/>
    <numFmt numFmtId="166" formatCode="yyyy"/>
    <numFmt numFmtId="167" formatCode="dd/mm/"/>
  </numFmts>
  <fonts count="76" x14ac:knownFonts="1">
    <font>
      <sz val="11"/>
      <color theme="1"/>
      <name val="Calibri"/>
      <family val="2"/>
      <scheme val="minor"/>
    </font>
    <font>
      <sz val="10"/>
      <color theme="1"/>
      <name val="Arial Narrow"/>
      <family val="2"/>
    </font>
    <font>
      <sz val="10"/>
      <color theme="0" tint="-0.499984740745262"/>
      <name val="Arial Narrow"/>
      <family val="2"/>
    </font>
    <font>
      <sz val="10"/>
      <color theme="0" tint="-0.499984740745262"/>
      <name val="Calibri"/>
      <family val="2"/>
      <scheme val="minor"/>
    </font>
    <font>
      <sz val="10"/>
      <color theme="1" tint="0.249977111117893"/>
      <name val="Arial Narrow"/>
      <family val="2"/>
    </font>
    <font>
      <sz val="11"/>
      <color theme="1" tint="0.249977111117893"/>
      <name val="Calibri"/>
      <family val="2"/>
      <scheme val="minor"/>
    </font>
    <font>
      <sz val="10"/>
      <color rgb="FFC00000"/>
      <name val="Arial Narrow"/>
      <family val="2"/>
    </font>
    <font>
      <b/>
      <sz val="10"/>
      <color theme="1"/>
      <name val="Arial Narrow"/>
      <family val="2"/>
    </font>
    <font>
      <b/>
      <sz val="10"/>
      <color rgb="FFC00000"/>
      <name val="Arial Narrow"/>
      <family val="2"/>
    </font>
    <font>
      <b/>
      <sz val="10"/>
      <color theme="1" tint="0.249977111117893"/>
      <name val="Arial Narrow"/>
      <family val="2"/>
    </font>
    <font>
      <b/>
      <sz val="11"/>
      <color theme="1" tint="0.249977111117893"/>
      <name val="Arial Narrow"/>
      <family val="2"/>
    </font>
    <font>
      <b/>
      <sz val="11"/>
      <color rgb="FFC00000"/>
      <name val="Arial Narrow"/>
      <family val="2"/>
    </font>
    <font>
      <i/>
      <sz val="10"/>
      <color theme="1" tint="0.249977111117893"/>
      <name val="Arial Narrow"/>
      <family val="2"/>
    </font>
    <font>
      <sz val="10"/>
      <color theme="0"/>
      <name val="Arial Narrow"/>
      <family val="2"/>
    </font>
    <font>
      <b/>
      <sz val="10"/>
      <color theme="0"/>
      <name val="Arial Narrow"/>
      <family val="2"/>
    </font>
    <font>
      <b/>
      <sz val="10"/>
      <color theme="0" tint="-0.499984740745262"/>
      <name val="Arial Narrow"/>
      <family val="2"/>
    </font>
    <font>
      <b/>
      <u/>
      <sz val="14"/>
      <color theme="1"/>
      <name val="Calibri"/>
      <family val="2"/>
      <scheme val="minor"/>
    </font>
    <font>
      <sz val="14"/>
      <color theme="1"/>
      <name val="Calibri"/>
      <family val="2"/>
      <scheme val="minor"/>
    </font>
    <font>
      <b/>
      <sz val="9"/>
      <color theme="1" tint="0.249977111117893"/>
      <name val="Arial Narrow"/>
      <family val="2"/>
    </font>
    <font>
      <b/>
      <u/>
      <sz val="20"/>
      <color rgb="FFC00000"/>
      <name val="Calibri"/>
      <family val="2"/>
      <scheme val="minor"/>
    </font>
    <font>
      <i/>
      <sz val="9"/>
      <color theme="1" tint="0.249977111117893"/>
      <name val="Arial Narrow"/>
      <family val="2"/>
    </font>
    <font>
      <sz val="12"/>
      <color theme="0"/>
      <name val="Arial Narrow"/>
      <family val="2"/>
    </font>
    <font>
      <sz val="12"/>
      <color theme="1"/>
      <name val="Calibri"/>
      <family val="2"/>
      <scheme val="minor"/>
    </font>
    <font>
      <b/>
      <sz val="10"/>
      <color theme="0" tint="-0.249977111117893"/>
      <name val="Arial Narrow"/>
      <family val="2"/>
    </font>
    <font>
      <u/>
      <sz val="11"/>
      <color theme="1"/>
      <name val="Calibri"/>
      <family val="2"/>
      <scheme val="minor"/>
    </font>
    <font>
      <b/>
      <u/>
      <sz val="28"/>
      <color theme="1" tint="0.249977111117893"/>
      <name val="Arial Narrow"/>
      <family val="2"/>
    </font>
    <font>
      <b/>
      <sz val="11"/>
      <color theme="0"/>
      <name val="Arial Narrow"/>
      <family val="2"/>
    </font>
    <font>
      <u/>
      <sz val="11"/>
      <color theme="10"/>
      <name val="Calibri"/>
      <family val="2"/>
      <scheme val="minor"/>
    </font>
    <font>
      <sz val="10"/>
      <color theme="0" tint="-0.249977111117893"/>
      <name val="Arial Narrow"/>
      <family val="2"/>
    </font>
    <font>
      <sz val="10"/>
      <name val="Arial Narrow"/>
      <family val="2"/>
    </font>
    <font>
      <sz val="12"/>
      <color rgb="FFC00000"/>
      <name val="Arial Narrow"/>
      <family val="2"/>
    </font>
    <font>
      <b/>
      <sz val="12"/>
      <color rgb="FFC00000"/>
      <name val="Arial Narrow"/>
      <family val="2"/>
    </font>
    <font>
      <sz val="8"/>
      <color theme="1" tint="0.249977111117893"/>
      <name val="Arial Narrow"/>
      <family val="2"/>
    </font>
    <font>
      <sz val="11"/>
      <color theme="10"/>
      <name val="Calibri"/>
      <family val="2"/>
      <scheme val="minor"/>
    </font>
    <font>
      <sz val="8"/>
      <name val="Calibri"/>
      <family val="2"/>
      <scheme val="minor"/>
    </font>
    <font>
      <sz val="8"/>
      <color theme="1"/>
      <name val="Arial Narrow"/>
      <family val="2"/>
    </font>
    <font>
      <sz val="10"/>
      <color theme="1" tint="4.9989318521683403E-2"/>
      <name val="Arial Narrow"/>
      <family val="2"/>
    </font>
    <font>
      <b/>
      <u/>
      <sz val="10"/>
      <color theme="1" tint="0.249977111117893"/>
      <name val="Arial Narrow"/>
      <family val="2"/>
    </font>
    <font>
      <sz val="8"/>
      <color rgb="FFC00000"/>
      <name val="Arial Narrow"/>
      <family val="2"/>
    </font>
    <font>
      <sz val="6"/>
      <color theme="1" tint="0.249977111117893"/>
      <name val="Arial Narrow"/>
      <family val="2"/>
    </font>
    <font>
      <b/>
      <sz val="16"/>
      <color theme="1" tint="0.249977111117893"/>
      <name val="Arial Narrow"/>
      <family val="2"/>
    </font>
    <font>
      <b/>
      <u/>
      <sz val="10"/>
      <color rgb="FFC00000"/>
      <name val="Arial Narrow"/>
      <family val="2"/>
    </font>
    <font>
      <b/>
      <sz val="10"/>
      <color rgb="FF0033CC"/>
      <name val="Arial Narrow"/>
      <family val="2"/>
    </font>
    <font>
      <b/>
      <sz val="11"/>
      <color theme="1"/>
      <name val="Calibri"/>
      <family val="2"/>
      <scheme val="minor"/>
    </font>
    <font>
      <b/>
      <sz val="11"/>
      <color theme="10"/>
      <name val="Calibri"/>
      <family val="2"/>
      <scheme val="minor"/>
    </font>
    <font>
      <b/>
      <sz val="11"/>
      <color theme="1" tint="0.249977111117893"/>
      <name val="Calibri"/>
      <family val="2"/>
      <scheme val="minor"/>
    </font>
    <font>
      <b/>
      <u/>
      <sz val="11"/>
      <color theme="10"/>
      <name val="Calibri"/>
      <family val="2"/>
      <scheme val="minor"/>
    </font>
    <font>
      <b/>
      <sz val="8"/>
      <color rgb="FFC00000"/>
      <name val="Arial Narrow"/>
      <family val="2"/>
    </font>
    <font>
      <sz val="10"/>
      <color theme="1"/>
      <name val="Calibri"/>
      <family val="2"/>
      <scheme val="minor"/>
    </font>
    <font>
      <sz val="8"/>
      <color theme="1"/>
      <name val="TradeGothic LT CondEighteen"/>
    </font>
    <font>
      <sz val="9"/>
      <color theme="1"/>
      <name val="TradeGothic LT CondEighteen"/>
    </font>
    <font>
      <sz val="9"/>
      <color rgb="FF008000"/>
      <name val="TradeGothic LT CondEighteen"/>
    </font>
    <font>
      <sz val="8"/>
      <color rgb="FF008000"/>
      <name val="TradeGothic LT CondEighteen"/>
    </font>
    <font>
      <b/>
      <sz val="10"/>
      <name val="Arial Narrow"/>
      <family val="2"/>
    </font>
    <font>
      <b/>
      <sz val="12"/>
      <color theme="0"/>
      <name val="Arial Narrow"/>
      <family val="2"/>
    </font>
    <font>
      <b/>
      <sz val="10"/>
      <color theme="1"/>
      <name val="Calibri"/>
      <family val="2"/>
      <scheme val="minor"/>
    </font>
    <font>
      <b/>
      <sz val="12"/>
      <color theme="1"/>
      <name val="Calibri"/>
      <family val="2"/>
      <scheme val="minor"/>
    </font>
    <font>
      <sz val="11"/>
      <color rgb="FFC00000"/>
      <name val="Calibri"/>
      <family val="2"/>
      <scheme val="minor"/>
    </font>
    <font>
      <b/>
      <u/>
      <sz val="10"/>
      <color theme="1"/>
      <name val="Arial Narrow"/>
      <family val="2"/>
    </font>
    <font>
      <b/>
      <sz val="10"/>
      <color rgb="FF008000"/>
      <name val="Arial Narrow"/>
      <family val="2"/>
    </font>
    <font>
      <b/>
      <sz val="10"/>
      <color rgb="FF0070C0"/>
      <name val="Arial Narrow"/>
      <family val="2"/>
    </font>
    <font>
      <sz val="10"/>
      <color rgb="FF0070C0"/>
      <name val="Arial Narrow"/>
      <family val="2"/>
    </font>
    <font>
      <sz val="10"/>
      <color theme="1" tint="0.14999847407452621"/>
      <name val="Arial Narrow"/>
      <family val="2"/>
    </font>
    <font>
      <sz val="10"/>
      <color rgb="FF006600"/>
      <name val="Arial Narrow"/>
      <family val="2"/>
    </font>
    <font>
      <b/>
      <sz val="10"/>
      <color rgb="FF006600"/>
      <name val="Arial Narrow"/>
      <family val="2"/>
    </font>
    <font>
      <b/>
      <sz val="8"/>
      <color rgb="FF006600"/>
      <name val="Arial Narrow"/>
      <family val="2"/>
    </font>
    <font>
      <sz val="8"/>
      <color theme="1" tint="0.14999847407452621"/>
      <name val="Arial Narrow"/>
      <family val="2"/>
    </font>
    <font>
      <sz val="10"/>
      <color theme="1" tint="0.34998626667073579"/>
      <name val="Arial Narrow"/>
      <family val="2"/>
    </font>
    <font>
      <b/>
      <sz val="6"/>
      <color rgb="FF006600"/>
      <name val="Arial Narrow"/>
      <family val="2"/>
    </font>
    <font>
      <b/>
      <sz val="12"/>
      <color rgb="FFC00000"/>
      <name val="Arial"/>
      <family val="2"/>
    </font>
    <font>
      <b/>
      <sz val="12"/>
      <color rgb="FF006600"/>
      <name val="Arial"/>
      <family val="2"/>
    </font>
    <font>
      <b/>
      <sz val="12"/>
      <color theme="1" tint="0.14999847407452621"/>
      <name val="Arial"/>
      <family val="2"/>
    </font>
    <font>
      <b/>
      <sz val="8"/>
      <color rgb="FF008000"/>
      <name val="Arial Narrow"/>
      <family val="2"/>
    </font>
    <font>
      <b/>
      <sz val="10"/>
      <color theme="1" tint="0.34998626667073579"/>
      <name val="Arial Narrow"/>
      <family val="2"/>
    </font>
    <font>
      <b/>
      <sz val="10"/>
      <color rgb="FF0000FF"/>
      <name val="Arial Narrow"/>
      <family val="2"/>
    </font>
    <font>
      <b/>
      <sz val="10"/>
      <color theme="1" tint="0.14999847407452621"/>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99"/>
        <bgColor indexed="64"/>
      </patternFill>
    </fill>
    <fill>
      <patternFill patternType="solid">
        <fgColor rgb="FFFFCCCC"/>
        <bgColor indexed="64"/>
      </patternFill>
    </fill>
    <fill>
      <patternFill patternType="solid">
        <fgColor rgb="FFFFFFCC"/>
        <bgColor indexed="64"/>
      </patternFill>
    </fill>
    <fill>
      <patternFill patternType="solid">
        <fgColor rgb="FFFFF1EF"/>
        <bgColor indexed="64"/>
      </patternFill>
    </fill>
    <fill>
      <patternFill patternType="solid">
        <fgColor theme="2" tint="-0.249977111117893"/>
        <bgColor indexed="64"/>
      </patternFill>
    </fill>
  </fills>
  <borders count="129">
    <border>
      <left/>
      <right/>
      <top/>
      <bottom/>
      <diagonal/>
    </border>
    <border>
      <left/>
      <right/>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right/>
      <top style="hair">
        <color auto="1"/>
      </top>
      <bottom/>
      <diagonal/>
    </border>
    <border>
      <left style="hair">
        <color theme="1" tint="0.24994659260841701"/>
      </left>
      <right style="hair">
        <color theme="1" tint="0.24994659260841701"/>
      </right>
      <top/>
      <bottom style="hair">
        <color theme="1" tint="0.24994659260841701"/>
      </bottom>
      <diagonal/>
    </border>
    <border>
      <left style="hair">
        <color theme="1" tint="0.24994659260841701"/>
      </left>
      <right style="hair">
        <color theme="1" tint="0.24994659260841701"/>
      </right>
      <top style="hair">
        <color theme="1" tint="0.24994659260841701"/>
      </top>
      <bottom/>
      <diagonal/>
    </border>
    <border>
      <left style="hair">
        <color theme="1" tint="0.24994659260841701"/>
      </left>
      <right style="hair">
        <color theme="1" tint="0.24994659260841701"/>
      </right>
      <top/>
      <bottom/>
      <diagonal/>
    </border>
    <border>
      <left style="hair">
        <color auto="1"/>
      </left>
      <right style="hair">
        <color auto="1"/>
      </right>
      <top/>
      <bottom style="hair">
        <color auto="1"/>
      </bottom>
      <diagonal/>
    </border>
    <border>
      <left style="hair">
        <color theme="1" tint="0.24994659260841701"/>
      </left>
      <right/>
      <top/>
      <bottom style="hair">
        <color theme="1" tint="0.2499465926084170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bottom/>
      <diagonal/>
    </border>
    <border>
      <left/>
      <right style="thin">
        <color indexed="64"/>
      </right>
      <top/>
      <bottom/>
      <diagonal/>
    </border>
    <border>
      <left style="thin">
        <color indexed="64"/>
      </left>
      <right style="hair">
        <color theme="1" tint="0.24994659260841701"/>
      </right>
      <top style="hair">
        <color theme="1" tint="0.24994659260841701"/>
      </top>
      <bottom style="hair">
        <color theme="1" tint="0.24994659260841701"/>
      </bottom>
      <diagonal/>
    </border>
    <border>
      <left style="hair">
        <color theme="1" tint="0.24994659260841701"/>
      </left>
      <right style="thin">
        <color indexed="64"/>
      </right>
      <top style="hair">
        <color theme="1" tint="0.24994659260841701"/>
      </top>
      <bottom/>
      <diagonal/>
    </border>
    <border>
      <left style="hair">
        <color theme="1" tint="0.24994659260841701"/>
      </left>
      <right style="thin">
        <color indexed="64"/>
      </right>
      <top/>
      <bottom/>
      <diagonal/>
    </border>
    <border>
      <left style="hair">
        <color theme="1" tint="0.24994659260841701"/>
      </left>
      <right style="thin">
        <color indexed="64"/>
      </right>
      <top style="hair">
        <color theme="1" tint="0.24994659260841701"/>
      </top>
      <bottom style="hair">
        <color theme="1" tint="0.24994659260841701"/>
      </bottom>
      <diagonal/>
    </border>
    <border>
      <left style="thin">
        <color indexed="64"/>
      </left>
      <right/>
      <top style="hair">
        <color theme="1" tint="0.24994659260841701"/>
      </top>
      <bottom style="hair">
        <color theme="1" tint="0.24994659260841701"/>
      </bottom>
      <diagonal/>
    </border>
    <border>
      <left/>
      <right/>
      <top/>
      <bottom style="thin">
        <color indexed="64"/>
      </bottom>
      <diagonal/>
    </border>
    <border>
      <left/>
      <right/>
      <top style="hair">
        <color theme="1" tint="0.24994659260841701"/>
      </top>
      <bottom/>
      <diagonal/>
    </border>
    <border>
      <left/>
      <right style="hair">
        <color theme="1" tint="0.24994659260841701"/>
      </right>
      <top style="hair">
        <color theme="1" tint="0.24994659260841701"/>
      </top>
      <bottom/>
      <diagonal/>
    </border>
    <border>
      <left style="thin">
        <color indexed="64"/>
      </left>
      <right style="hair">
        <color theme="1" tint="0.24994659260841701"/>
      </right>
      <top/>
      <bottom style="hair">
        <color theme="1" tint="0.24994659260841701"/>
      </bottom>
      <diagonal/>
    </border>
    <border>
      <left style="hair">
        <color theme="1" tint="0.24994659260841701"/>
      </left>
      <right style="thin">
        <color indexed="64"/>
      </right>
      <top/>
      <bottom style="hair">
        <color theme="1" tint="0.24994659260841701"/>
      </bottom>
      <diagonal/>
    </border>
    <border>
      <left/>
      <right style="hair">
        <color theme="1" tint="0.24994659260841701"/>
      </right>
      <top/>
      <bottom/>
      <diagonal/>
    </border>
    <border>
      <left style="hair">
        <color theme="1" tint="0.24994659260841701"/>
      </left>
      <right/>
      <top/>
      <bottom/>
      <diagonal/>
    </border>
    <border>
      <left/>
      <right style="hair">
        <color theme="1" tint="0.24994659260841701"/>
      </right>
      <top/>
      <bottom style="hair">
        <color theme="1" tint="0.24994659260841701"/>
      </bottom>
      <diagonal/>
    </border>
    <border>
      <left/>
      <right style="thin">
        <color indexed="64"/>
      </right>
      <top/>
      <bottom style="hair">
        <color theme="1" tint="0.24994659260841701"/>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theme="1" tint="0.24994659260841701"/>
      </bottom>
      <diagonal/>
    </border>
    <border>
      <left/>
      <right/>
      <top style="hair">
        <color theme="1" tint="0.24994659260841701"/>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theme="1" tint="0.24994659260841701"/>
      </top>
      <bottom/>
      <diagonal/>
    </border>
    <border>
      <left style="thin">
        <color indexed="64"/>
      </left>
      <right/>
      <top style="hair">
        <color theme="1" tint="0.24994659260841701"/>
      </top>
      <bottom style="thin">
        <color indexed="64"/>
      </bottom>
      <diagonal/>
    </border>
    <border>
      <left/>
      <right/>
      <top style="hair">
        <color theme="1" tint="0.24994659260841701"/>
      </top>
      <bottom style="thin">
        <color indexed="64"/>
      </bottom>
      <diagonal/>
    </border>
    <border>
      <left/>
      <right style="thin">
        <color indexed="64"/>
      </right>
      <top/>
      <bottom style="thin">
        <color indexed="64"/>
      </bottom>
      <diagonal/>
    </border>
    <border>
      <left/>
      <right style="thin">
        <color indexed="64"/>
      </right>
      <top style="hair">
        <color theme="1" tint="0.24994659260841701"/>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theme="1" tint="0.24994659260841701"/>
      </top>
      <bottom style="hair">
        <color indexed="64"/>
      </bottom>
      <diagonal/>
    </border>
    <border>
      <left style="thin">
        <color indexed="64"/>
      </left>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theme="1" tint="0.24994659260841701"/>
      </left>
      <right style="hair">
        <color theme="1" tint="0.24994659260841701"/>
      </right>
      <top style="hair">
        <color theme="1" tint="0.24994659260841701"/>
      </top>
      <bottom style="hair">
        <color indexed="64"/>
      </bottom>
      <diagonal/>
    </border>
    <border>
      <left style="thin">
        <color indexed="64"/>
      </left>
      <right style="hair">
        <color auto="1"/>
      </right>
      <top style="hair">
        <color indexed="64"/>
      </top>
      <bottom/>
      <diagonal/>
    </border>
    <border>
      <left style="thin">
        <color indexed="64"/>
      </left>
      <right style="hair">
        <color auto="1"/>
      </right>
      <top/>
      <bottom/>
      <diagonal/>
    </border>
    <border>
      <left style="thin">
        <color indexed="64"/>
      </left>
      <right style="hair">
        <color auto="1"/>
      </right>
      <top/>
      <bottom style="hair">
        <color theme="1" tint="0.24994659260841701"/>
      </bottom>
      <diagonal/>
    </border>
    <border>
      <left style="hair">
        <color theme="1" tint="0.24994659260841701"/>
      </left>
      <right style="hair">
        <color theme="1" tint="0.24994659260841701"/>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style="hair">
        <color theme="1" tint="0.24994659260841701"/>
      </left>
      <right style="hair">
        <color theme="1" tint="0.24994659260841701"/>
      </right>
      <top style="hair">
        <color indexed="64"/>
      </top>
      <bottom style="hair">
        <color indexed="64"/>
      </bottom>
      <diagonal/>
    </border>
    <border>
      <left style="hair">
        <color theme="1" tint="0.24994659260841701"/>
      </left>
      <right style="hair">
        <color indexed="64"/>
      </right>
      <top style="hair">
        <color indexed="64"/>
      </top>
      <bottom style="hair">
        <color indexed="64"/>
      </bottom>
      <diagonal/>
    </border>
    <border>
      <left style="hair">
        <color theme="1" tint="0.24994659260841701"/>
      </left>
      <right style="hair">
        <color theme="1" tint="0.24994659260841701"/>
      </right>
      <top style="hair">
        <color indexed="64"/>
      </top>
      <bottom/>
      <diagonal/>
    </border>
    <border>
      <left style="hair">
        <color theme="1" tint="0.24994659260841701"/>
      </left>
      <right style="hair">
        <color indexed="64"/>
      </right>
      <top style="hair">
        <color indexed="64"/>
      </top>
      <bottom/>
      <diagonal/>
    </border>
    <border>
      <left/>
      <right style="hair">
        <color theme="1" tint="0.24994659260841701"/>
      </right>
      <top style="hair">
        <color indexed="64"/>
      </top>
      <bottom style="hair">
        <color indexed="64"/>
      </bottom>
      <diagonal/>
    </border>
    <border>
      <left/>
      <right style="hair">
        <color theme="1" tint="0.24994659260841701"/>
      </right>
      <top style="hair">
        <color theme="1" tint="0.24994659260841701"/>
      </top>
      <bottom style="hair">
        <color indexed="64"/>
      </bottom>
      <diagonal/>
    </border>
    <border>
      <left style="hair">
        <color theme="1" tint="0.24994659260841701"/>
      </left>
      <right style="thin">
        <color indexed="64"/>
      </right>
      <top style="hair">
        <color theme="1" tint="0.24994659260841701"/>
      </top>
      <bottom style="hair">
        <color indexed="64"/>
      </bottom>
      <diagonal/>
    </border>
    <border>
      <left style="hair">
        <color theme="1" tint="0.24994659260841701"/>
      </left>
      <right style="hair">
        <color indexed="64"/>
      </right>
      <top/>
      <bottom/>
      <diagonal/>
    </border>
    <border>
      <left style="thin">
        <color indexed="64"/>
      </left>
      <right/>
      <top/>
      <bottom style="thin">
        <color indexed="64"/>
      </bottom>
      <diagonal/>
    </border>
    <border>
      <left style="hair">
        <color theme="1" tint="0.24994659260841701"/>
      </left>
      <right style="hair">
        <color indexed="64"/>
      </right>
      <top/>
      <bottom style="hair">
        <color theme="1" tint="0.24994659260841701"/>
      </bottom>
      <diagonal/>
    </border>
    <border>
      <left style="hair">
        <color indexed="64"/>
      </left>
      <right style="hair">
        <color indexed="64"/>
      </right>
      <top/>
      <bottom style="hair">
        <color theme="1" tint="0.24994659260841701"/>
      </bottom>
      <diagonal/>
    </border>
    <border>
      <left style="hair">
        <color theme="1" tint="0.24994659260841701"/>
      </left>
      <right style="hair">
        <color indexed="64"/>
      </right>
      <top/>
      <bottom style="hair">
        <color indexed="64"/>
      </bottom>
      <diagonal/>
    </border>
    <border>
      <left style="hair">
        <color theme="1" tint="0.24994659260841701"/>
      </left>
      <right/>
      <top style="hair">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top style="medium">
        <color indexed="64"/>
      </top>
      <bottom/>
      <diagonal/>
    </border>
    <border>
      <left/>
      <right style="hair">
        <color indexed="64"/>
      </right>
      <top/>
      <bottom style="hair">
        <color theme="1" tint="0.24994659260841701"/>
      </bottom>
      <diagonal/>
    </border>
    <border>
      <left style="thin">
        <color indexed="64"/>
      </left>
      <right/>
      <top/>
      <bottom style="hair">
        <color auto="1"/>
      </bottom>
      <diagonal/>
    </border>
    <border>
      <left style="thin">
        <color indexed="64"/>
      </left>
      <right/>
      <top style="thin">
        <color indexed="64"/>
      </top>
      <bottom style="hair">
        <color theme="1" tint="0.24994659260841701"/>
      </bottom>
      <diagonal/>
    </border>
    <border>
      <left/>
      <right/>
      <top style="thin">
        <color indexed="64"/>
      </top>
      <bottom style="hair">
        <color theme="1" tint="0.24994659260841701"/>
      </bottom>
      <diagonal/>
    </border>
    <border>
      <left/>
      <right style="thin">
        <color indexed="64"/>
      </right>
      <top style="thin">
        <color indexed="64"/>
      </top>
      <bottom style="hair">
        <color theme="1" tint="0.24994659260841701"/>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auto="1"/>
      </bottom>
      <diagonal/>
    </border>
    <border>
      <left style="hair">
        <color indexed="64"/>
      </left>
      <right style="thin">
        <color indexed="64"/>
      </right>
      <top/>
      <bottom style="hair">
        <color theme="1" tint="0.24994659260841701"/>
      </bottom>
      <diagonal/>
    </border>
    <border>
      <left style="hair">
        <color indexed="64"/>
      </left>
      <right/>
      <top/>
      <bottom style="hair">
        <color theme="1" tint="0.2499465926084170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theme="1" tint="0.24994659260841701"/>
      </left>
      <right style="thin">
        <color theme="1" tint="0.24994659260841701"/>
      </right>
      <top style="hair">
        <color theme="1" tint="0.24994659260841701"/>
      </top>
      <bottom style="hair">
        <color theme="1" tint="0.24994659260841701"/>
      </bottom>
      <diagonal/>
    </border>
    <border>
      <left/>
      <right style="hair">
        <color theme="1" tint="0.24994659260841701"/>
      </right>
      <top style="hair">
        <color auto="1"/>
      </top>
      <bottom/>
      <diagonal/>
    </border>
    <border>
      <left/>
      <right style="hair">
        <color theme="1" tint="0.24994659260841701"/>
      </right>
      <top/>
      <bottom style="hair">
        <color indexed="64"/>
      </bottom>
      <diagonal/>
    </border>
    <border>
      <left style="thin">
        <color indexed="64"/>
      </left>
      <right/>
      <top style="hair">
        <color indexed="64"/>
      </top>
      <bottom style="hair">
        <color theme="1" tint="0.24994659260841701"/>
      </bottom>
      <diagonal/>
    </border>
    <border>
      <left/>
      <right/>
      <top style="hair">
        <color indexed="64"/>
      </top>
      <bottom style="hair">
        <color theme="1" tint="0.24994659260841701"/>
      </bottom>
      <diagonal/>
    </border>
    <border>
      <left/>
      <right style="hair">
        <color theme="1" tint="0.24994659260841701"/>
      </right>
      <top style="hair">
        <color indexed="64"/>
      </top>
      <bottom style="hair">
        <color theme="1" tint="0.24994659260841701"/>
      </bottom>
      <diagonal/>
    </border>
    <border>
      <left style="hair">
        <color theme="1" tint="0.24994659260841701"/>
      </left>
      <right/>
      <top style="hair">
        <color theme="1" tint="0.24994659260841701"/>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theme="1" tint="0.24994659260841701"/>
      </right>
      <top style="medium">
        <color indexed="64"/>
      </top>
      <bottom style="medium">
        <color indexed="64"/>
      </bottom>
      <diagonal/>
    </border>
    <border>
      <left style="hair">
        <color theme="1" tint="0.24994659260841701"/>
      </left>
      <right style="hair">
        <color theme="1" tint="0.24994659260841701"/>
      </right>
      <top style="medium">
        <color indexed="64"/>
      </top>
      <bottom style="medium">
        <color indexed="64"/>
      </bottom>
      <diagonal/>
    </border>
    <border>
      <left style="hair">
        <color theme="1" tint="0.24994659260841701"/>
      </left>
      <right/>
      <top style="medium">
        <color indexed="64"/>
      </top>
      <bottom style="medium">
        <color indexed="64"/>
      </bottom>
      <diagonal/>
    </border>
    <border>
      <left style="hair">
        <color theme="1" tint="0.24994659260841701"/>
      </left>
      <right style="medium">
        <color indexed="64"/>
      </right>
      <top style="medium">
        <color indexed="64"/>
      </top>
      <bottom style="medium">
        <color indexed="64"/>
      </bottom>
      <diagonal/>
    </border>
    <border>
      <left style="medium">
        <color indexed="64"/>
      </left>
      <right/>
      <top style="hair">
        <color theme="1" tint="0.24994659260841701"/>
      </top>
      <bottom style="hair">
        <color theme="1" tint="0.24994659260841701"/>
      </bottom>
      <diagonal/>
    </border>
    <border>
      <left style="hair">
        <color theme="1" tint="0.24994659260841701"/>
      </left>
      <right style="medium">
        <color indexed="64"/>
      </right>
      <top style="hair">
        <color theme="1" tint="0.24994659260841701"/>
      </top>
      <bottom style="hair">
        <color theme="1" tint="0.24994659260841701"/>
      </bottom>
      <diagonal/>
    </border>
    <border>
      <left style="medium">
        <color indexed="64"/>
      </left>
      <right/>
      <top style="hair">
        <color theme="1" tint="0.24994659260841701"/>
      </top>
      <bottom style="medium">
        <color indexed="64"/>
      </bottom>
      <diagonal/>
    </border>
    <border>
      <left/>
      <right/>
      <top style="hair">
        <color theme="1" tint="0.24994659260841701"/>
      </top>
      <bottom style="medium">
        <color indexed="64"/>
      </bottom>
      <diagonal/>
    </border>
    <border>
      <left/>
      <right style="hair">
        <color theme="1" tint="0.24994659260841701"/>
      </right>
      <top style="hair">
        <color theme="1" tint="0.24994659260841701"/>
      </top>
      <bottom style="medium">
        <color indexed="64"/>
      </bottom>
      <diagonal/>
    </border>
    <border>
      <left style="hair">
        <color theme="1" tint="0.24994659260841701"/>
      </left>
      <right style="hair">
        <color theme="1" tint="0.24994659260841701"/>
      </right>
      <top style="hair">
        <color theme="1" tint="0.24994659260841701"/>
      </top>
      <bottom style="medium">
        <color indexed="64"/>
      </bottom>
      <diagonal/>
    </border>
    <border>
      <left style="hair">
        <color theme="1" tint="0.24994659260841701"/>
      </left>
      <right style="medium">
        <color indexed="64"/>
      </right>
      <top style="hair">
        <color theme="1" tint="0.24994659260841701"/>
      </top>
      <bottom style="medium">
        <color indexed="64"/>
      </bottom>
      <diagonal/>
    </border>
    <border>
      <left/>
      <right style="hair">
        <color theme="1" tint="0.24994659260841701"/>
      </right>
      <top style="medium">
        <color indexed="64"/>
      </top>
      <bottom/>
      <diagonal/>
    </border>
    <border>
      <left style="hair">
        <color theme="1" tint="0.24994659260841701"/>
      </left>
      <right style="hair">
        <color theme="1" tint="0.24994659260841701"/>
      </right>
      <top style="medium">
        <color indexed="64"/>
      </top>
      <bottom/>
      <diagonal/>
    </border>
    <border>
      <left style="medium">
        <color indexed="64"/>
      </left>
      <right/>
      <top/>
      <bottom style="hair">
        <color theme="1" tint="0.24994659260841701"/>
      </bottom>
      <diagonal/>
    </border>
    <border>
      <left/>
      <right style="medium">
        <color indexed="64"/>
      </right>
      <top style="hair">
        <color theme="1" tint="0.24994659260841701"/>
      </top>
      <bottom style="hair">
        <color theme="1" tint="0.24994659260841701"/>
      </bottom>
      <diagonal/>
    </border>
    <border>
      <left style="hair">
        <color theme="1" tint="0.24994659260841701"/>
      </left>
      <right style="hair">
        <color theme="1" tint="0.24994659260841701"/>
      </right>
      <top style="medium">
        <color indexed="64"/>
      </top>
      <bottom style="hair">
        <color theme="1" tint="0.24994659260841701"/>
      </bottom>
      <diagonal/>
    </border>
    <border>
      <left style="hair">
        <color theme="1" tint="0.24994659260841701"/>
      </left>
      <right/>
      <top style="medium">
        <color indexed="64"/>
      </top>
      <bottom style="hair">
        <color theme="1" tint="0.24994659260841701"/>
      </bottom>
      <diagonal/>
    </border>
    <border>
      <left/>
      <right style="medium">
        <color indexed="64"/>
      </right>
      <top style="medium">
        <color indexed="64"/>
      </top>
      <bottom style="hair">
        <color theme="1" tint="0.24994659260841701"/>
      </bottom>
      <diagonal/>
    </border>
  </borders>
  <cellStyleXfs count="2">
    <xf numFmtId="0" fontId="0" fillId="0" borderId="0"/>
    <xf numFmtId="0" fontId="27" fillId="0" borderId="0" applyNumberFormat="0" applyFill="0" applyBorder="0" applyAlignment="0" applyProtection="0"/>
  </cellStyleXfs>
  <cellXfs count="533">
    <xf numFmtId="0" fontId="0" fillId="0" borderId="0" xfId="0"/>
    <xf numFmtId="0" fontId="1" fillId="0" borderId="0" xfId="0" applyFont="1" applyAlignment="1">
      <alignment vertical="center"/>
    </xf>
    <xf numFmtId="0" fontId="0" fillId="0" borderId="0" xfId="0" applyAlignment="1">
      <alignment vertical="center"/>
    </xf>
    <xf numFmtId="0" fontId="2" fillId="0" borderId="0" xfId="0" applyFont="1" applyAlignment="1">
      <alignment vertical="top"/>
    </xf>
    <xf numFmtId="0" fontId="4" fillId="0" borderId="0" xfId="0" applyFont="1"/>
    <xf numFmtId="0" fontId="5" fillId="0" borderId="0" xfId="0" applyFont="1"/>
    <xf numFmtId="0" fontId="4" fillId="0" borderId="0" xfId="0" applyFont="1" applyAlignment="1">
      <alignment vertical="center"/>
    </xf>
    <xf numFmtId="0" fontId="8" fillId="0" borderId="0" xfId="0" applyFont="1" applyAlignment="1">
      <alignment vertical="center"/>
    </xf>
    <xf numFmtId="0" fontId="10" fillId="0" borderId="0" xfId="0" applyFont="1"/>
    <xf numFmtId="0" fontId="9" fillId="0" borderId="0" xfId="0" applyFont="1" applyAlignment="1">
      <alignment vertical="center"/>
    </xf>
    <xf numFmtId="0" fontId="4" fillId="0" borderId="0" xfId="0" applyFont="1" applyAlignment="1">
      <alignment horizontal="left"/>
    </xf>
    <xf numFmtId="0" fontId="3" fillId="0" borderId="0" xfId="0" applyFont="1" applyAlignment="1">
      <alignment vertical="top" wrapText="1"/>
    </xf>
    <xf numFmtId="14" fontId="15" fillId="0" borderId="0" xfId="0" applyNumberFormat="1" applyFont="1" applyAlignment="1">
      <alignment horizontal="left" vertical="top"/>
    </xf>
    <xf numFmtId="164" fontId="15" fillId="0" borderId="0" xfId="0" applyNumberFormat="1" applyFont="1" applyAlignment="1">
      <alignment vertical="top"/>
    </xf>
    <xf numFmtId="165" fontId="15" fillId="0" borderId="0" xfId="0" applyNumberFormat="1" applyFont="1" applyAlignment="1">
      <alignment vertical="top"/>
    </xf>
    <xf numFmtId="166" fontId="15" fillId="0" borderId="0" xfId="0" applyNumberFormat="1" applyFont="1" applyAlignment="1">
      <alignment vertical="top"/>
    </xf>
    <xf numFmtId="0" fontId="0" fillId="0" borderId="0" xfId="0" applyAlignment="1">
      <alignment horizontal="left" vertical="top" wrapText="1"/>
    </xf>
    <xf numFmtId="0" fontId="16" fillId="0" borderId="0" xfId="0" applyFont="1"/>
    <xf numFmtId="0" fontId="17" fillId="0" borderId="0" xfId="0" applyFont="1"/>
    <xf numFmtId="0" fontId="0" fillId="0" borderId="0" xfId="0" applyAlignment="1">
      <alignment vertical="top" wrapText="1"/>
    </xf>
    <xf numFmtId="0" fontId="17" fillId="3" borderId="12" xfId="0" applyFont="1" applyFill="1" applyBorder="1"/>
    <xf numFmtId="0" fontId="19" fillId="3" borderId="12" xfId="0" applyFont="1" applyFill="1" applyBorder="1"/>
    <xf numFmtId="0" fontId="17" fillId="3" borderId="12" xfId="0" applyFont="1" applyFill="1" applyBorder="1" applyAlignment="1">
      <alignment vertical="top"/>
    </xf>
    <xf numFmtId="0" fontId="0" fillId="0" borderId="0" xfId="0" applyProtection="1">
      <protection locked="0" hidden="1"/>
    </xf>
    <xf numFmtId="0" fontId="0" fillId="0" borderId="0" xfId="0" applyAlignment="1" applyProtection="1">
      <alignment horizontal="right" vertical="center"/>
      <protection locked="0" hidden="1"/>
    </xf>
    <xf numFmtId="44" fontId="0" fillId="0" borderId="0" xfId="0" applyNumberFormat="1" applyAlignment="1" applyProtection="1">
      <alignment vertical="center"/>
      <protection locked="0" hidden="1"/>
    </xf>
    <xf numFmtId="0" fontId="8" fillId="2" borderId="14" xfId="0" applyFont="1" applyFill="1" applyBorder="1" applyAlignment="1" applyProtection="1">
      <alignment vertical="center"/>
      <protection hidden="1"/>
    </xf>
    <xf numFmtId="0" fontId="8" fillId="2" borderId="14" xfId="0" applyFont="1" applyFill="1" applyBorder="1" applyAlignment="1" applyProtection="1">
      <alignment horizontal="right" vertical="center"/>
      <protection hidden="1"/>
    </xf>
    <xf numFmtId="0" fontId="6" fillId="2" borderId="14" xfId="0" applyFont="1" applyFill="1" applyBorder="1" applyAlignment="1" applyProtection="1">
      <alignment horizontal="left" vertical="top"/>
      <protection hidden="1"/>
    </xf>
    <xf numFmtId="0" fontId="0" fillId="2" borderId="14" xfId="0" applyFill="1" applyBorder="1" applyAlignment="1" applyProtection="1">
      <alignment horizontal="center"/>
      <protection hidden="1"/>
    </xf>
    <xf numFmtId="0" fontId="0" fillId="2" borderId="15" xfId="0" applyFill="1" applyBorder="1" applyProtection="1">
      <protection hidden="1"/>
    </xf>
    <xf numFmtId="0" fontId="4" fillId="0" borderId="0" xfId="0" applyFont="1" applyAlignment="1" applyProtection="1">
      <alignment horizontal="center" vertical="top"/>
      <protection hidden="1"/>
    </xf>
    <xf numFmtId="0" fontId="0" fillId="0" borderId="0" xfId="0" applyAlignment="1" applyProtection="1">
      <alignment horizontal="center"/>
      <protection hidden="1"/>
    </xf>
    <xf numFmtId="0" fontId="0" fillId="0" borderId="17" xfId="0" applyBorder="1" applyProtection="1">
      <protection hidden="1"/>
    </xf>
    <xf numFmtId="44" fontId="8" fillId="0" borderId="0" xfId="0" applyNumberFormat="1" applyFont="1" applyAlignment="1" applyProtection="1">
      <alignment horizontal="right" vertical="center"/>
      <protection hidden="1"/>
    </xf>
    <xf numFmtId="0" fontId="0" fillId="0" borderId="0" xfId="0" applyProtection="1">
      <protection hidden="1"/>
    </xf>
    <xf numFmtId="14" fontId="4" fillId="0" borderId="0" xfId="0" applyNumberFormat="1" applyFont="1" applyAlignment="1" applyProtection="1">
      <alignment horizontal="left"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right" vertical="center"/>
      <protection hidden="1"/>
    </xf>
    <xf numFmtId="44" fontId="4" fillId="0" borderId="0" xfId="0" applyNumberFormat="1" applyFont="1" applyAlignment="1" applyProtection="1">
      <alignment horizontal="right" vertical="center"/>
      <protection hidden="1"/>
    </xf>
    <xf numFmtId="0" fontId="4" fillId="0" borderId="0" xfId="0" applyFont="1" applyProtection="1">
      <protection hidden="1"/>
    </xf>
    <xf numFmtId="0" fontId="4" fillId="0" borderId="0" xfId="0" applyFont="1" applyAlignment="1" applyProtection="1">
      <alignment horizontal="right"/>
      <protection hidden="1"/>
    </xf>
    <xf numFmtId="14" fontId="4" fillId="0" borderId="0" xfId="0" applyNumberFormat="1" applyFont="1" applyProtection="1">
      <protection hidden="1"/>
    </xf>
    <xf numFmtId="14" fontId="4" fillId="0" borderId="0" xfId="0" applyNumberFormat="1" applyFont="1" applyAlignment="1" applyProtection="1">
      <alignment horizontal="center"/>
      <protection hidden="1"/>
    </xf>
    <xf numFmtId="14" fontId="4" fillId="0" borderId="17" xfId="0" applyNumberFormat="1" applyFont="1" applyBorder="1" applyProtection="1">
      <protection hidden="1"/>
    </xf>
    <xf numFmtId="0" fontId="4" fillId="2" borderId="2" xfId="0" applyFont="1" applyFill="1" applyBorder="1" applyAlignment="1" applyProtection="1">
      <alignment horizontal="center" vertical="center" wrapText="1"/>
      <protection hidden="1"/>
    </xf>
    <xf numFmtId="44" fontId="4" fillId="2" borderId="21" xfId="0" applyNumberFormat="1" applyFont="1" applyFill="1" applyBorder="1" applyAlignment="1" applyProtection="1">
      <alignment horizontal="center" vertical="center" wrapText="1"/>
      <protection hidden="1"/>
    </xf>
    <xf numFmtId="14" fontId="1" fillId="0" borderId="18" xfId="0" applyNumberFormat="1" applyFont="1" applyBorder="1" applyAlignment="1" applyProtection="1">
      <alignment horizontal="left" vertical="center"/>
      <protection locked="0" hidden="1"/>
    </xf>
    <xf numFmtId="0" fontId="4" fillId="0" borderId="3" xfId="0" applyFont="1" applyBorder="1" applyAlignment="1" applyProtection="1">
      <alignment vertical="center"/>
      <protection hidden="1"/>
    </xf>
    <xf numFmtId="0" fontId="4" fillId="0" borderId="4" xfId="0" applyFont="1" applyBorder="1" applyAlignment="1" applyProtection="1">
      <alignment vertical="center"/>
      <protection hidden="1"/>
    </xf>
    <xf numFmtId="0" fontId="4" fillId="0" borderId="2" xfId="0" applyFont="1" applyBorder="1" applyAlignment="1" applyProtection="1">
      <alignment horizontal="right" vertical="center"/>
      <protection hidden="1"/>
    </xf>
    <xf numFmtId="0" fontId="4" fillId="0" borderId="2" xfId="0" applyFont="1" applyBorder="1" applyAlignment="1" applyProtection="1">
      <alignment horizontal="center" vertical="center"/>
      <protection locked="0" hidden="1"/>
    </xf>
    <xf numFmtId="0" fontId="4" fillId="0" borderId="2" xfId="0" applyFont="1" applyBorder="1" applyAlignment="1" applyProtection="1">
      <alignment horizontal="center" vertical="center"/>
      <protection hidden="1"/>
    </xf>
    <xf numFmtId="44" fontId="4" fillId="0" borderId="21" xfId="0" applyNumberFormat="1" applyFont="1" applyBorder="1" applyAlignment="1" applyProtection="1">
      <alignment vertical="center"/>
      <protection hidden="1"/>
    </xf>
    <xf numFmtId="0" fontId="4" fillId="2" borderId="2" xfId="0" applyFont="1" applyFill="1" applyBorder="1" applyAlignment="1" applyProtection="1">
      <alignment horizontal="left" vertical="center" wrapText="1"/>
      <protection hidden="1"/>
    </xf>
    <xf numFmtId="44" fontId="9" fillId="2" borderId="21" xfId="0" applyNumberFormat="1" applyFont="1" applyFill="1" applyBorder="1" applyAlignment="1" applyProtection="1">
      <alignment vertical="center" wrapText="1"/>
      <protection hidden="1"/>
    </xf>
    <xf numFmtId="44" fontId="9" fillId="2" borderId="21" xfId="0" applyNumberFormat="1" applyFont="1" applyFill="1" applyBorder="1" applyAlignment="1" applyProtection="1">
      <alignment horizontal="center" vertical="center" wrapText="1"/>
      <protection hidden="1"/>
    </xf>
    <xf numFmtId="0" fontId="0" fillId="0" borderId="0" xfId="0" applyAlignment="1" applyProtection="1">
      <alignment horizontal="center"/>
      <protection locked="0" hidden="1"/>
    </xf>
    <xf numFmtId="0" fontId="4" fillId="0" borderId="8" xfId="0" applyFont="1" applyBorder="1" applyAlignment="1" applyProtection="1">
      <alignment horizontal="center" vertical="center"/>
      <protection locked="0" hidden="1"/>
    </xf>
    <xf numFmtId="0" fontId="4" fillId="0" borderId="8" xfId="0" applyFont="1" applyBorder="1" applyAlignment="1" applyProtection="1">
      <alignment horizontal="center" vertical="center"/>
      <protection hidden="1"/>
    </xf>
    <xf numFmtId="44" fontId="4" fillId="0" borderId="19" xfId="0" applyNumberFormat="1" applyFont="1" applyBorder="1" applyAlignment="1" applyProtection="1">
      <alignment vertical="center"/>
      <protection hidden="1"/>
    </xf>
    <xf numFmtId="0" fontId="4" fillId="0" borderId="7" xfId="0" applyFont="1" applyBorder="1" applyAlignment="1" applyProtection="1">
      <alignment horizontal="center" vertical="center"/>
      <protection locked="0" hidden="1"/>
    </xf>
    <xf numFmtId="0" fontId="4" fillId="2" borderId="9" xfId="0" applyFont="1" applyFill="1" applyBorder="1" applyAlignment="1" applyProtection="1">
      <alignment horizontal="center" vertical="center" wrapText="1"/>
      <protection hidden="1"/>
    </xf>
    <xf numFmtId="44" fontId="9" fillId="2" borderId="20" xfId="0" applyNumberFormat="1" applyFont="1" applyFill="1" applyBorder="1" applyAlignment="1" applyProtection="1">
      <alignment horizontal="center" vertical="center" wrapText="1"/>
      <protection hidden="1"/>
    </xf>
    <xf numFmtId="0" fontId="4" fillId="0" borderId="8" xfId="0" applyFont="1" applyBorder="1" applyAlignment="1" applyProtection="1">
      <alignment horizontal="right" vertical="center"/>
      <protection hidden="1"/>
    </xf>
    <xf numFmtId="0" fontId="4" fillId="2" borderId="2" xfId="0" applyFont="1" applyFill="1" applyBorder="1" applyAlignment="1" applyProtection="1">
      <alignment horizontal="center" vertical="center"/>
      <protection hidden="1"/>
    </xf>
    <xf numFmtId="0" fontId="9" fillId="2" borderId="3" xfId="0" applyFont="1" applyFill="1" applyBorder="1" applyAlignment="1" applyProtection="1">
      <alignment horizontal="center" vertical="center"/>
      <protection hidden="1"/>
    </xf>
    <xf numFmtId="0" fontId="9" fillId="2" borderId="29" xfId="0" applyFont="1" applyFill="1" applyBorder="1" applyAlignment="1" applyProtection="1">
      <alignment horizontal="center" vertical="center"/>
      <protection hidden="1"/>
    </xf>
    <xf numFmtId="44" fontId="4" fillId="0" borderId="2" xfId="0" applyNumberFormat="1" applyFont="1" applyBorder="1" applyAlignment="1" applyProtection="1">
      <alignment horizontal="right" vertical="center"/>
      <protection hidden="1"/>
    </xf>
    <xf numFmtId="44" fontId="4" fillId="0" borderId="8" xfId="0" applyNumberFormat="1" applyFont="1" applyBorder="1" applyAlignment="1" applyProtection="1">
      <alignment horizontal="right" vertical="center"/>
      <protection hidden="1"/>
    </xf>
    <xf numFmtId="44" fontId="0" fillId="0" borderId="0" xfId="0" applyNumberFormat="1" applyAlignment="1" applyProtection="1">
      <alignment horizontal="right" vertical="center"/>
      <protection locked="0" hidden="1"/>
    </xf>
    <xf numFmtId="44" fontId="4" fillId="0" borderId="7" xfId="0" applyNumberFormat="1" applyFont="1" applyBorder="1" applyAlignment="1" applyProtection="1">
      <alignment horizontal="right" vertical="center"/>
      <protection hidden="1"/>
    </xf>
    <xf numFmtId="14" fontId="4" fillId="0" borderId="16" xfId="0" applyNumberFormat="1" applyFont="1" applyBorder="1" applyAlignment="1" applyProtection="1">
      <alignment horizontal="left" vertical="center"/>
      <protection hidden="1"/>
    </xf>
    <xf numFmtId="0" fontId="9" fillId="0" borderId="16" xfId="0" applyFont="1" applyBorder="1" applyAlignment="1" applyProtection="1">
      <alignment vertical="center"/>
      <protection hidden="1"/>
    </xf>
    <xf numFmtId="0" fontId="9" fillId="0" borderId="0" xfId="0" applyFont="1" applyAlignment="1" applyProtection="1">
      <alignment vertical="center"/>
      <protection hidden="1"/>
    </xf>
    <xf numFmtId="44" fontId="0" fillId="0" borderId="0" xfId="0" applyNumberFormat="1" applyAlignment="1" applyProtection="1">
      <alignment horizontal="right" vertical="center"/>
      <protection hidden="1"/>
    </xf>
    <xf numFmtId="0" fontId="0" fillId="0" borderId="0" xfId="0" applyAlignment="1" applyProtection="1">
      <alignment horizontal="right" vertical="center"/>
      <protection hidden="1"/>
    </xf>
    <xf numFmtId="44" fontId="0" fillId="0" borderId="0" xfId="0" applyNumberFormat="1" applyAlignment="1" applyProtection="1">
      <alignment vertical="center"/>
      <protection hidden="1"/>
    </xf>
    <xf numFmtId="0" fontId="22" fillId="0" borderId="0" xfId="0" applyFont="1" applyProtection="1">
      <protection hidden="1"/>
    </xf>
    <xf numFmtId="0" fontId="1" fillId="0" borderId="0" xfId="0" applyFont="1" applyAlignment="1" applyProtection="1">
      <alignment horizontal="right" vertical="center"/>
      <protection hidden="1"/>
    </xf>
    <xf numFmtId="0" fontId="4" fillId="0" borderId="9" xfId="0" applyFont="1" applyBorder="1" applyAlignment="1" applyProtection="1">
      <alignment horizontal="center" vertical="center"/>
      <protection hidden="1"/>
    </xf>
    <xf numFmtId="0" fontId="23" fillId="2" borderId="2" xfId="0" applyFont="1" applyFill="1" applyBorder="1" applyAlignment="1" applyProtection="1">
      <alignment horizontal="center" vertical="center"/>
      <protection hidden="1"/>
    </xf>
    <xf numFmtId="0" fontId="23" fillId="2" borderId="29" xfId="0" applyFont="1" applyFill="1" applyBorder="1" applyAlignment="1" applyProtection="1">
      <alignment horizontal="center" vertical="center"/>
      <protection hidden="1"/>
    </xf>
    <xf numFmtId="0" fontId="23" fillId="2" borderId="3" xfId="0" applyFont="1" applyFill="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2" borderId="11" xfId="0" applyFont="1" applyFill="1" applyBorder="1" applyAlignment="1" applyProtection="1">
      <alignment horizontal="center" vertical="center" wrapText="1"/>
      <protection hidden="1"/>
    </xf>
    <xf numFmtId="0" fontId="4" fillId="2" borderId="7" xfId="0" applyFont="1" applyFill="1" applyBorder="1" applyAlignment="1" applyProtection="1">
      <alignment horizontal="center" vertical="center" wrapText="1"/>
      <protection hidden="1"/>
    </xf>
    <xf numFmtId="0" fontId="4" fillId="0" borderId="0" xfId="0" applyFont="1" applyAlignment="1">
      <alignment horizontal="left" vertical="center" wrapText="1"/>
    </xf>
    <xf numFmtId="167" fontId="8" fillId="0" borderId="10" xfId="0" applyNumberFormat="1" applyFont="1" applyBorder="1" applyAlignment="1" applyProtection="1">
      <alignment horizontal="center" vertical="center" wrapText="1"/>
      <protection hidden="1"/>
    </xf>
    <xf numFmtId="0" fontId="21" fillId="4" borderId="41" xfId="0" applyFont="1" applyFill="1" applyBorder="1" applyAlignment="1" applyProtection="1">
      <alignment vertical="center"/>
      <protection hidden="1"/>
    </xf>
    <xf numFmtId="14" fontId="0" fillId="0" borderId="0" xfId="0" applyNumberFormat="1"/>
    <xf numFmtId="0" fontId="24" fillId="0" borderId="0" xfId="0" applyFont="1"/>
    <xf numFmtId="44" fontId="4" fillId="0" borderId="64" xfId="0" applyNumberFormat="1" applyFont="1" applyBorder="1" applyAlignment="1" applyProtection="1">
      <alignment horizontal="right" vertical="center"/>
      <protection hidden="1"/>
    </xf>
    <xf numFmtId="0" fontId="4" fillId="0" borderId="7" xfId="0" applyFont="1" applyBorder="1" applyAlignment="1" applyProtection="1">
      <alignment horizontal="center" vertical="center"/>
      <protection hidden="1"/>
    </xf>
    <xf numFmtId="44" fontId="4" fillId="0" borderId="56" xfId="0" applyNumberFormat="1" applyFont="1" applyBorder="1" applyAlignment="1" applyProtection="1">
      <alignment horizontal="right" vertical="center"/>
      <protection hidden="1"/>
    </xf>
    <xf numFmtId="0" fontId="4" fillId="0" borderId="56" xfId="0" applyFont="1" applyBorder="1" applyAlignment="1" applyProtection="1">
      <alignment horizontal="right" vertical="center"/>
      <protection hidden="1"/>
    </xf>
    <xf numFmtId="0" fontId="4" fillId="0" borderId="56" xfId="0" applyFont="1" applyBorder="1" applyAlignment="1" applyProtection="1">
      <alignment horizontal="center" vertical="center"/>
      <protection locked="0" hidden="1"/>
    </xf>
    <xf numFmtId="0" fontId="4" fillId="0" borderId="56" xfId="0" applyFont="1" applyBorder="1" applyAlignment="1" applyProtection="1">
      <alignment horizontal="center" vertical="center"/>
      <protection hidden="1"/>
    </xf>
    <xf numFmtId="44" fontId="4" fillId="0" borderId="70" xfId="0" applyNumberFormat="1" applyFont="1" applyBorder="1" applyAlignment="1" applyProtection="1">
      <alignment vertical="center"/>
      <protection hidden="1"/>
    </xf>
    <xf numFmtId="0" fontId="9" fillId="2" borderId="11" xfId="0" applyFont="1" applyFill="1" applyBorder="1" applyAlignment="1" applyProtection="1">
      <alignment horizontal="center" vertical="center"/>
      <protection hidden="1"/>
    </xf>
    <xf numFmtId="44" fontId="9" fillId="2" borderId="27" xfId="0" applyNumberFormat="1" applyFont="1" applyFill="1" applyBorder="1" applyAlignment="1" applyProtection="1">
      <alignment vertical="center" wrapText="1"/>
      <protection hidden="1"/>
    </xf>
    <xf numFmtId="167" fontId="8" fillId="0" borderId="30" xfId="0" applyNumberFormat="1" applyFont="1" applyBorder="1" applyAlignment="1" applyProtection="1">
      <alignment horizontal="center" vertical="center" wrapText="1"/>
      <protection hidden="1"/>
    </xf>
    <xf numFmtId="167" fontId="8" fillId="0" borderId="1" xfId="0" applyNumberFormat="1" applyFont="1" applyBorder="1" applyAlignment="1" applyProtection="1">
      <alignment horizontal="center" vertical="center" wrapText="1"/>
      <protection hidden="1"/>
    </xf>
    <xf numFmtId="167" fontId="8" fillId="0" borderId="73" xfId="0" applyNumberFormat="1" applyFont="1" applyBorder="1" applyAlignment="1" applyProtection="1">
      <alignment horizontal="center" vertical="center" wrapText="1"/>
      <protection hidden="1"/>
    </xf>
    <xf numFmtId="167" fontId="8" fillId="0" borderId="74" xfId="0" applyNumberFormat="1" applyFont="1" applyBorder="1" applyAlignment="1" applyProtection="1">
      <alignment horizontal="center" vertical="center" wrapText="1"/>
      <protection hidden="1"/>
    </xf>
    <xf numFmtId="0" fontId="4" fillId="0" borderId="37" xfId="0" applyFont="1" applyBorder="1" applyAlignment="1" applyProtection="1">
      <alignment horizontal="center" vertical="center"/>
      <protection hidden="1"/>
    </xf>
    <xf numFmtId="167" fontId="8" fillId="0" borderId="75" xfId="0" applyNumberFormat="1" applyFont="1" applyBorder="1" applyAlignment="1" applyProtection="1">
      <alignment horizontal="center" vertical="center" wrapText="1"/>
      <protection hidden="1"/>
    </xf>
    <xf numFmtId="0" fontId="0" fillId="0" borderId="37" xfId="0" applyBorder="1" applyAlignment="1" applyProtection="1">
      <alignment horizontal="center"/>
      <protection hidden="1"/>
    </xf>
    <xf numFmtId="0" fontId="0" fillId="0" borderId="38" xfId="0" applyBorder="1" applyProtection="1">
      <protection hidden="1"/>
    </xf>
    <xf numFmtId="0" fontId="4" fillId="0" borderId="64" xfId="0" applyFont="1" applyBorder="1" applyAlignment="1" applyProtection="1">
      <alignment horizontal="center" vertical="center"/>
      <protection hidden="1"/>
    </xf>
    <xf numFmtId="0" fontId="4" fillId="0" borderId="60" xfId="0" applyFont="1" applyBorder="1" applyAlignment="1" applyProtection="1">
      <alignment horizontal="center" vertical="center"/>
      <protection hidden="1"/>
    </xf>
    <xf numFmtId="0" fontId="4" fillId="0" borderId="66" xfId="0" applyFont="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0" fontId="4" fillId="0" borderId="0" xfId="0" applyFont="1" applyAlignment="1">
      <alignment horizontal="center" vertical="center" wrapText="1"/>
    </xf>
    <xf numFmtId="0" fontId="4" fillId="0" borderId="0" xfId="0" applyFont="1" applyAlignment="1">
      <alignment vertical="top"/>
    </xf>
    <xf numFmtId="0" fontId="4" fillId="0" borderId="23" xfId="0" applyFont="1" applyBorder="1" applyAlignment="1">
      <alignment vertical="center"/>
    </xf>
    <xf numFmtId="0" fontId="1" fillId="0" borderId="79" xfId="0" applyFont="1" applyBorder="1" applyAlignment="1">
      <alignment vertical="center"/>
    </xf>
    <xf numFmtId="0" fontId="4" fillId="0" borderId="79" xfId="0" applyFont="1" applyBorder="1" applyAlignment="1">
      <alignment vertical="top"/>
    </xf>
    <xf numFmtId="0" fontId="4" fillId="0" borderId="79" xfId="0" applyFont="1" applyBorder="1" applyAlignment="1">
      <alignment vertical="center"/>
    </xf>
    <xf numFmtId="0" fontId="4" fillId="0" borderId="79" xfId="0" applyFont="1" applyBorder="1" applyAlignment="1">
      <alignment horizontal="left" vertical="center" wrapText="1"/>
    </xf>
    <xf numFmtId="0" fontId="4" fillId="0" borderId="79" xfId="0" applyFont="1" applyBorder="1" applyAlignment="1">
      <alignment horizontal="left" vertical="center"/>
    </xf>
    <xf numFmtId="0" fontId="23" fillId="2" borderId="7" xfId="0" applyFont="1" applyFill="1" applyBorder="1" applyAlignment="1" applyProtection="1">
      <alignment horizontal="center" vertical="center"/>
      <protection hidden="1"/>
    </xf>
    <xf numFmtId="167" fontId="8" fillId="0" borderId="37" xfId="0" applyNumberFormat="1" applyFont="1" applyBorder="1" applyAlignment="1" applyProtection="1">
      <alignment horizontal="center" vertical="center" wrapText="1"/>
      <protection hidden="1"/>
    </xf>
    <xf numFmtId="167" fontId="8" fillId="0" borderId="50" xfId="0" applyNumberFormat="1" applyFont="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4" fillId="2" borderId="10" xfId="0" applyFont="1" applyFill="1" applyBorder="1" applyAlignment="1" applyProtection="1">
      <alignment horizontal="center" vertical="center" wrapText="1"/>
      <protection hidden="1"/>
    </xf>
    <xf numFmtId="0" fontId="14" fillId="2" borderId="14" xfId="0" applyFont="1" applyFill="1" applyBorder="1" applyAlignment="1" applyProtection="1">
      <alignment horizontal="left" vertical="center"/>
      <protection hidden="1"/>
    </xf>
    <xf numFmtId="44" fontId="9" fillId="2" borderId="27" xfId="0" applyNumberFormat="1" applyFont="1" applyFill="1" applyBorder="1" applyAlignment="1" applyProtection="1">
      <alignment horizontal="center" vertical="center" wrapText="1"/>
      <protection hidden="1"/>
    </xf>
    <xf numFmtId="0" fontId="28" fillId="2" borderId="7" xfId="0" applyFont="1" applyFill="1" applyBorder="1" applyAlignment="1" applyProtection="1">
      <alignment horizontal="center" vertical="center"/>
      <protection hidden="1"/>
    </xf>
    <xf numFmtId="44" fontId="9" fillId="2" borderId="23" xfId="0" applyNumberFormat="1" applyFont="1" applyFill="1" applyBorder="1" applyAlignment="1" applyProtection="1">
      <alignment horizontal="center" vertical="center" wrapText="1"/>
      <protection hidden="1"/>
    </xf>
    <xf numFmtId="44" fontId="9" fillId="4" borderId="92" xfId="0" applyNumberFormat="1" applyFont="1" applyFill="1" applyBorder="1" applyAlignment="1" applyProtection="1">
      <alignment vertical="center" wrapText="1"/>
      <protection hidden="1"/>
    </xf>
    <xf numFmtId="44" fontId="9" fillId="2" borderId="23" xfId="0" applyNumberFormat="1" applyFont="1" applyFill="1" applyBorder="1" applyAlignment="1" applyProtection="1">
      <alignment vertical="center" wrapText="1"/>
      <protection hidden="1"/>
    </xf>
    <xf numFmtId="0" fontId="9" fillId="2" borderId="0" xfId="0" applyFont="1" applyFill="1" applyAlignment="1" applyProtection="1">
      <alignment horizontal="center" vertical="center"/>
      <protection hidden="1"/>
    </xf>
    <xf numFmtId="0" fontId="4" fillId="2" borderId="64" xfId="0" applyFont="1" applyFill="1" applyBorder="1" applyAlignment="1" applyProtection="1">
      <alignment horizontal="center" vertical="center" wrapText="1"/>
      <protection hidden="1"/>
    </xf>
    <xf numFmtId="0" fontId="4" fillId="2" borderId="65" xfId="0" applyFont="1" applyFill="1" applyBorder="1" applyAlignment="1" applyProtection="1">
      <alignment horizontal="center" vertical="center" wrapText="1"/>
      <protection hidden="1"/>
    </xf>
    <xf numFmtId="44" fontId="9" fillId="2" borderId="94" xfId="0" applyNumberFormat="1" applyFont="1" applyFill="1" applyBorder="1" applyAlignment="1" applyProtection="1">
      <alignment horizontal="center" vertical="center" wrapText="1"/>
      <protection hidden="1"/>
    </xf>
    <xf numFmtId="44" fontId="9" fillId="2" borderId="94" xfId="0" applyNumberFormat="1" applyFont="1" applyFill="1" applyBorder="1" applyAlignment="1" applyProtection="1">
      <alignment vertical="center" wrapText="1"/>
      <protection hidden="1"/>
    </xf>
    <xf numFmtId="44" fontId="4" fillId="0" borderId="9" xfId="0" applyNumberFormat="1" applyFont="1" applyBorder="1" applyAlignment="1" applyProtection="1">
      <alignment horizontal="right" vertical="center"/>
      <protection hidden="1"/>
    </xf>
    <xf numFmtId="0" fontId="4" fillId="0" borderId="9" xfId="0" applyFont="1" applyBorder="1" applyAlignment="1" applyProtection="1">
      <alignment horizontal="right" vertical="center"/>
      <protection hidden="1"/>
    </xf>
    <xf numFmtId="44" fontId="4" fillId="0" borderId="27" xfId="0" applyNumberFormat="1" applyFont="1" applyBorder="1" applyAlignment="1" applyProtection="1">
      <alignment vertical="center"/>
      <protection hidden="1"/>
    </xf>
    <xf numFmtId="0" fontId="29" fillId="0" borderId="0" xfId="0" applyFont="1" applyAlignment="1" applyProtection="1">
      <alignment horizontal="center" vertical="center"/>
      <protection hidden="1"/>
    </xf>
    <xf numFmtId="44" fontId="29" fillId="0" borderId="0" xfId="0" applyNumberFormat="1" applyFont="1" applyAlignment="1" applyProtection="1">
      <alignment horizontal="center" vertical="center"/>
      <protection hidden="1"/>
    </xf>
    <xf numFmtId="0" fontId="9" fillId="0" borderId="0" xfId="0" applyFont="1" applyAlignment="1" applyProtection="1">
      <alignment horizontal="left" vertical="top" wrapText="1"/>
      <protection hidden="1"/>
    </xf>
    <xf numFmtId="0" fontId="9" fillId="0" borderId="0" xfId="0" applyFont="1" applyAlignment="1" applyProtection="1">
      <alignment horizontal="center" vertical="center" wrapText="1"/>
      <protection hidden="1"/>
    </xf>
    <xf numFmtId="0" fontId="14" fillId="4" borderId="17" xfId="0" applyFont="1" applyFill="1" applyBorder="1" applyAlignment="1" applyProtection="1">
      <alignment horizontal="center" vertical="center" wrapText="1"/>
      <protection hidden="1"/>
    </xf>
    <xf numFmtId="0" fontId="9" fillId="0" borderId="16" xfId="0" applyFont="1" applyBorder="1" applyAlignment="1" applyProtection="1">
      <alignment horizontal="left" vertical="top" wrapText="1"/>
      <protection hidden="1"/>
    </xf>
    <xf numFmtId="0" fontId="14" fillId="4" borderId="11" xfId="0" applyFont="1" applyFill="1" applyBorder="1" applyAlignment="1" applyProtection="1">
      <alignment horizontal="center" vertical="center" wrapText="1"/>
      <protection hidden="1"/>
    </xf>
    <xf numFmtId="0" fontId="9" fillId="0" borderId="28" xfId="0" applyFont="1" applyBorder="1" applyAlignment="1" applyProtection="1">
      <alignment horizontal="center" vertical="center" wrapText="1"/>
      <protection hidden="1"/>
    </xf>
    <xf numFmtId="0" fontId="14" fillId="4" borderId="31" xfId="0" applyFont="1" applyFill="1" applyBorder="1" applyAlignment="1" applyProtection="1">
      <alignment horizontal="center" vertical="center" wrapText="1"/>
      <protection hidden="1"/>
    </xf>
    <xf numFmtId="0" fontId="9" fillId="0" borderId="35" xfId="0" applyFont="1" applyBorder="1" applyAlignment="1" applyProtection="1">
      <alignment horizontal="left" vertical="top" wrapText="1"/>
      <protection hidden="1"/>
    </xf>
    <xf numFmtId="0" fontId="9" fillId="0" borderId="1" xfId="0" applyFont="1" applyBorder="1" applyAlignment="1" applyProtection="1">
      <alignment horizontal="left" vertical="top" wrapText="1"/>
      <protection hidden="1"/>
    </xf>
    <xf numFmtId="0" fontId="9" fillId="0" borderId="1" xfId="0" applyFont="1" applyBorder="1" applyAlignment="1" applyProtection="1">
      <alignment horizontal="center" vertical="center" wrapText="1"/>
      <protection hidden="1"/>
    </xf>
    <xf numFmtId="0" fontId="12" fillId="0" borderId="35"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167" fontId="8" fillId="0" borderId="0" xfId="0" applyNumberFormat="1" applyFont="1" applyAlignment="1" applyProtection="1">
      <alignment horizontal="center" vertical="center" wrapText="1"/>
      <protection hidden="1"/>
    </xf>
    <xf numFmtId="0" fontId="14" fillId="4" borderId="0" xfId="0" applyFont="1" applyFill="1" applyAlignment="1" applyProtection="1">
      <alignment horizontal="center" vertical="center" wrapText="1"/>
      <protection hidden="1"/>
    </xf>
    <xf numFmtId="167" fontId="8" fillId="0" borderId="29" xfId="0" applyNumberFormat="1" applyFont="1" applyBorder="1" applyAlignment="1" applyProtection="1">
      <alignment horizontal="center" vertical="center" wrapText="1"/>
      <protection hidden="1"/>
    </xf>
    <xf numFmtId="167" fontId="8" fillId="0" borderId="11" xfId="0" applyNumberFormat="1" applyFont="1" applyBorder="1" applyAlignment="1" applyProtection="1">
      <alignment horizontal="center" vertical="center" wrapText="1"/>
      <protection hidden="1"/>
    </xf>
    <xf numFmtId="0" fontId="14" fillId="4" borderId="1" xfId="0" applyFont="1" applyFill="1" applyBorder="1" applyAlignment="1" applyProtection="1">
      <alignment horizontal="center" vertical="center" wrapText="1"/>
      <protection hidden="1"/>
    </xf>
    <xf numFmtId="0" fontId="8" fillId="0" borderId="34" xfId="0" applyFont="1" applyBorder="1" applyAlignment="1" applyProtection="1">
      <alignment vertical="center" wrapText="1"/>
      <protection hidden="1"/>
    </xf>
    <xf numFmtId="0" fontId="14" fillId="0" borderId="32" xfId="0" applyFont="1" applyBorder="1" applyAlignment="1" applyProtection="1">
      <alignment vertical="center" wrapText="1"/>
      <protection hidden="1"/>
    </xf>
    <xf numFmtId="0" fontId="14" fillId="0" borderId="32" xfId="0" applyFont="1" applyBorder="1" applyAlignment="1" applyProtection="1">
      <alignment horizontal="center" vertical="center" wrapText="1"/>
      <protection hidden="1"/>
    </xf>
    <xf numFmtId="0" fontId="9" fillId="2" borderId="7" xfId="0" applyFont="1" applyFill="1" applyBorder="1" applyAlignment="1" applyProtection="1">
      <alignment horizontal="center" vertical="center"/>
      <protection hidden="1"/>
    </xf>
    <xf numFmtId="0" fontId="9" fillId="2" borderId="2" xfId="0" applyFont="1" applyFill="1" applyBorder="1" applyAlignment="1" applyProtection="1">
      <alignment horizontal="center" vertical="center"/>
      <protection hidden="1"/>
    </xf>
    <xf numFmtId="0" fontId="4" fillId="0" borderId="3" xfId="0" applyFont="1" applyBorder="1" applyAlignment="1" applyProtection="1">
      <alignment horizontal="center" vertical="center"/>
      <protection locked="0" hidden="1"/>
    </xf>
    <xf numFmtId="1" fontId="4" fillId="0" borderId="2" xfId="0" applyNumberFormat="1" applyFont="1" applyBorder="1" applyAlignment="1" applyProtection="1">
      <alignment horizontal="center" vertical="center"/>
      <protection locked="0" hidden="1"/>
    </xf>
    <xf numFmtId="0" fontId="8" fillId="0" borderId="0" xfId="0" applyFont="1" applyAlignment="1" applyProtection="1">
      <alignment horizontal="left" vertical="center"/>
      <protection hidden="1"/>
    </xf>
    <xf numFmtId="0" fontId="9" fillId="6" borderId="101" xfId="0" applyFont="1" applyFill="1" applyBorder="1" applyAlignment="1">
      <alignment horizontal="left" vertical="center"/>
    </xf>
    <xf numFmtId="0" fontId="1" fillId="6" borderId="103" xfId="0" applyFont="1" applyFill="1" applyBorder="1" applyAlignment="1">
      <alignment vertical="center"/>
    </xf>
    <xf numFmtId="0" fontId="31" fillId="6" borderId="12" xfId="0" applyFont="1" applyFill="1" applyBorder="1" applyAlignment="1">
      <alignment horizontal="center" vertical="center"/>
    </xf>
    <xf numFmtId="0" fontId="4" fillId="0" borderId="0" xfId="0" applyFont="1" applyAlignment="1">
      <alignment vertical="top" wrapText="1"/>
    </xf>
    <xf numFmtId="0" fontId="4" fillId="0" borderId="108" xfId="0" applyFont="1" applyBorder="1" applyAlignment="1">
      <alignment horizontal="left" vertical="top" wrapText="1"/>
    </xf>
    <xf numFmtId="0" fontId="4" fillId="0" borderId="109" xfId="0" applyFont="1" applyBorder="1" applyAlignment="1">
      <alignment horizontal="left" vertical="top" wrapText="1"/>
    </xf>
    <xf numFmtId="0" fontId="8" fillId="0" borderId="104" xfId="0" applyFont="1" applyBorder="1" applyAlignment="1">
      <alignment horizontal="center" vertical="center" wrapText="1"/>
    </xf>
    <xf numFmtId="0" fontId="9" fillId="0" borderId="80" xfId="0" applyFont="1" applyBorder="1" applyAlignment="1">
      <alignment horizontal="center" vertical="center" wrapText="1"/>
    </xf>
    <xf numFmtId="0" fontId="9" fillId="0" borderId="105" xfId="0" applyFont="1" applyBorder="1" applyAlignment="1">
      <alignment horizontal="center" vertical="center" wrapText="1"/>
    </xf>
    <xf numFmtId="44" fontId="7" fillId="5" borderId="77" xfId="0" applyNumberFormat="1" applyFont="1" applyFill="1" applyBorder="1" applyAlignment="1">
      <alignment horizontal="center" vertical="top" wrapText="1"/>
    </xf>
    <xf numFmtId="44" fontId="9" fillId="0" borderId="77" xfId="0" applyNumberFormat="1" applyFont="1" applyBorder="1" applyAlignment="1">
      <alignment horizontal="center" vertical="center" wrapText="1"/>
    </xf>
    <xf numFmtId="44" fontId="9" fillId="0" borderId="47" xfId="0" applyNumberFormat="1" applyFont="1" applyBorder="1" applyAlignment="1">
      <alignment horizontal="center" vertical="center" wrapText="1"/>
    </xf>
    <xf numFmtId="44" fontId="9" fillId="0" borderId="42" xfId="0" applyNumberFormat="1" applyFont="1" applyBorder="1" applyAlignment="1">
      <alignment horizontal="center" vertical="center" wrapText="1"/>
    </xf>
    <xf numFmtId="44" fontId="9" fillId="0" borderId="47" xfId="0" applyNumberFormat="1" applyFont="1" applyBorder="1" applyAlignment="1">
      <alignment horizontal="center" vertical="top" wrapText="1"/>
    </xf>
    <xf numFmtId="44" fontId="8" fillId="5" borderId="42" xfId="0" applyNumberFormat="1" applyFont="1" applyFill="1" applyBorder="1" applyAlignment="1">
      <alignment horizontal="center" vertical="center" wrapText="1"/>
    </xf>
    <xf numFmtId="44" fontId="4" fillId="0" borderId="17" xfId="0" applyNumberFormat="1" applyFont="1" applyBorder="1" applyAlignment="1">
      <alignment horizontal="center" vertical="center"/>
    </xf>
    <xf numFmtId="44" fontId="4" fillId="0" borderId="42" xfId="0" applyNumberFormat="1" applyFont="1" applyBorder="1" applyAlignment="1">
      <alignment horizontal="center" vertical="center"/>
    </xf>
    <xf numFmtId="14" fontId="1" fillId="5" borderId="18" xfId="0" applyNumberFormat="1" applyFont="1" applyFill="1" applyBorder="1" applyAlignment="1" applyProtection="1">
      <alignment horizontal="left" vertical="center"/>
      <protection locked="0" hidden="1"/>
    </xf>
    <xf numFmtId="0" fontId="0" fillId="0" borderId="0" xfId="0" applyAlignment="1">
      <alignment horizontal="left"/>
    </xf>
    <xf numFmtId="0" fontId="4" fillId="0" borderId="16" xfId="0" applyFont="1" applyBorder="1" applyAlignment="1" applyProtection="1">
      <alignment horizontal="left" vertical="center" wrapText="1"/>
      <protection hidden="1"/>
    </xf>
    <xf numFmtId="44" fontId="4" fillId="0" borderId="32" xfId="0" applyNumberFormat="1" applyFont="1" applyBorder="1" applyAlignment="1" applyProtection="1">
      <alignment horizontal="center" vertical="center"/>
      <protection hidden="1"/>
    </xf>
    <xf numFmtId="44" fontId="4" fillId="0" borderId="34" xfId="0" applyNumberFormat="1" applyFont="1" applyBorder="1" applyAlignment="1" applyProtection="1">
      <alignment horizontal="center" vertical="center"/>
      <protection hidden="1"/>
    </xf>
    <xf numFmtId="0" fontId="4" fillId="0" borderId="0" xfId="0" applyFont="1" applyAlignment="1" applyProtection="1">
      <alignment horizontal="left" vertical="center" wrapText="1"/>
      <protection hidden="1"/>
    </xf>
    <xf numFmtId="0" fontId="4" fillId="0" borderId="39" xfId="0" applyFont="1" applyBorder="1" applyAlignment="1" applyProtection="1">
      <alignment horizontal="left" vertical="center"/>
      <protection hidden="1"/>
    </xf>
    <xf numFmtId="0" fontId="4" fillId="0" borderId="24" xfId="0" applyFont="1" applyBorder="1" applyAlignment="1" applyProtection="1">
      <alignment horizontal="left" vertical="center"/>
      <protection hidden="1"/>
    </xf>
    <xf numFmtId="0" fontId="4" fillId="0" borderId="0" xfId="0" applyFont="1" applyAlignment="1" applyProtection="1">
      <alignment horizontal="center" vertical="center"/>
      <protection locked="0" hidden="1"/>
    </xf>
    <xf numFmtId="44" fontId="4" fillId="0" borderId="17" xfId="0" applyNumberFormat="1" applyFont="1" applyBorder="1" applyAlignment="1" applyProtection="1">
      <alignment vertical="center"/>
      <protection hidden="1"/>
    </xf>
    <xf numFmtId="44" fontId="4" fillId="0" borderId="2" xfId="0" applyNumberFormat="1" applyFont="1" applyBorder="1" applyAlignment="1" applyProtection="1">
      <alignment horizontal="right" vertical="top"/>
      <protection hidden="1"/>
    </xf>
    <xf numFmtId="0" fontId="4" fillId="0" borderId="2" xfId="0" applyFont="1" applyBorder="1" applyAlignment="1" applyProtection="1">
      <alignment horizontal="center" vertical="top"/>
      <protection hidden="1"/>
    </xf>
    <xf numFmtId="0" fontId="4" fillId="0" borderId="2" xfId="0" applyFont="1" applyBorder="1" applyAlignment="1" applyProtection="1">
      <alignment horizontal="center" vertical="top"/>
      <protection locked="0" hidden="1"/>
    </xf>
    <xf numFmtId="44" fontId="4" fillId="0" borderId="21" xfId="0" applyNumberFormat="1" applyFont="1" applyBorder="1" applyAlignment="1" applyProtection="1">
      <alignment vertical="top"/>
      <protection hidden="1"/>
    </xf>
    <xf numFmtId="0" fontId="0" fillId="0" borderId="0" xfId="0" applyAlignment="1" applyProtection="1">
      <alignment vertical="top"/>
      <protection hidden="1"/>
    </xf>
    <xf numFmtId="0" fontId="54" fillId="4" borderId="40" xfId="0" applyFont="1" applyFill="1" applyBorder="1" applyAlignment="1" applyProtection="1">
      <alignment vertical="center"/>
      <protection hidden="1"/>
    </xf>
    <xf numFmtId="0" fontId="54" fillId="4" borderId="41" xfId="0" applyFont="1" applyFill="1" applyBorder="1" applyAlignment="1" applyProtection="1">
      <alignment vertical="center"/>
      <protection hidden="1"/>
    </xf>
    <xf numFmtId="0" fontId="41" fillId="0" borderId="82" xfId="0" applyFont="1" applyBorder="1" applyAlignment="1" applyProtection="1">
      <alignment horizontal="left" vertical="center"/>
      <protection hidden="1"/>
    </xf>
    <xf numFmtId="0" fontId="41" fillId="0" borderId="37" xfId="0" applyFont="1" applyBorder="1" applyAlignment="1" applyProtection="1">
      <alignment horizontal="left" vertical="center"/>
      <protection hidden="1"/>
    </xf>
    <xf numFmtId="0" fontId="4" fillId="0" borderId="16"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4" fillId="0" borderId="37" xfId="0" applyFont="1" applyBorder="1" applyAlignment="1" applyProtection="1">
      <alignment horizontal="center" vertical="center"/>
      <protection locked="0" hidden="1"/>
    </xf>
    <xf numFmtId="44" fontId="4" fillId="0" borderId="38" xfId="0" applyNumberFormat="1" applyFont="1" applyBorder="1" applyAlignment="1" applyProtection="1">
      <alignment vertical="center"/>
      <protection hidden="1"/>
    </xf>
    <xf numFmtId="0" fontId="8" fillId="5" borderId="16" xfId="0" applyFont="1" applyFill="1" applyBorder="1" applyAlignment="1" applyProtection="1">
      <alignment horizontal="center" vertical="center" wrapText="1"/>
      <protection hidden="1"/>
    </xf>
    <xf numFmtId="0" fontId="8" fillId="5" borderId="0" xfId="0" applyFont="1" applyFill="1" applyAlignment="1" applyProtection="1">
      <alignment horizontal="center" vertical="center" wrapText="1"/>
      <protection hidden="1"/>
    </xf>
    <xf numFmtId="0" fontId="8" fillId="5" borderId="6" xfId="0" applyFont="1" applyFill="1" applyBorder="1" applyAlignment="1" applyProtection="1">
      <alignment horizontal="center" vertical="center" wrapText="1"/>
      <protection hidden="1"/>
    </xf>
    <xf numFmtId="0" fontId="14" fillId="5" borderId="6" xfId="0" applyFont="1" applyFill="1" applyBorder="1" applyAlignment="1" applyProtection="1">
      <alignment vertical="center" wrapText="1"/>
      <protection hidden="1"/>
    </xf>
    <xf numFmtId="0" fontId="8" fillId="5" borderId="63" xfId="0" applyFont="1" applyFill="1" applyBorder="1" applyAlignment="1" applyProtection="1">
      <alignment vertical="center" wrapText="1"/>
      <protection hidden="1"/>
    </xf>
    <xf numFmtId="0" fontId="0" fillId="5" borderId="0" xfId="0" applyFill="1" applyProtection="1">
      <protection hidden="1"/>
    </xf>
    <xf numFmtId="0" fontId="4" fillId="8" borderId="6" xfId="0" applyFont="1" applyFill="1" applyBorder="1" applyAlignment="1" applyProtection="1">
      <alignment horizontal="center" vertical="center"/>
      <protection hidden="1"/>
    </xf>
    <xf numFmtId="0" fontId="4" fillId="8" borderId="37" xfId="0" applyFont="1" applyFill="1" applyBorder="1" applyAlignment="1" applyProtection="1">
      <alignment horizontal="center" vertical="center"/>
      <protection hidden="1"/>
    </xf>
    <xf numFmtId="0" fontId="8" fillId="0" borderId="102" xfId="0" applyFont="1" applyBorder="1" applyAlignment="1" applyProtection="1">
      <alignment horizontal="left" vertical="center"/>
      <protection hidden="1"/>
    </xf>
    <xf numFmtId="0" fontId="8" fillId="0" borderId="102" xfId="0" applyFont="1" applyBorder="1" applyAlignment="1" applyProtection="1">
      <alignment horizontal="right" vertical="center"/>
      <protection hidden="1"/>
    </xf>
    <xf numFmtId="0" fontId="8" fillId="5" borderId="16" xfId="0" applyFont="1" applyFill="1" applyBorder="1" applyAlignment="1" applyProtection="1">
      <alignment horizontal="center" vertical="top" wrapText="1"/>
      <protection hidden="1"/>
    </xf>
    <xf numFmtId="0" fontId="8" fillId="5" borderId="0" xfId="0" applyFont="1" applyFill="1" applyAlignment="1" applyProtection="1">
      <alignment horizontal="center" vertical="top" wrapText="1"/>
      <protection hidden="1"/>
    </xf>
    <xf numFmtId="0" fontId="8" fillId="5" borderId="6" xfId="0" applyFont="1" applyFill="1" applyBorder="1" applyAlignment="1" applyProtection="1">
      <alignment horizontal="center" vertical="top" wrapText="1"/>
      <protection hidden="1"/>
    </xf>
    <xf numFmtId="0" fontId="14" fillId="5" borderId="0" xfId="0" applyFont="1" applyFill="1" applyAlignment="1" applyProtection="1">
      <alignment horizontal="center" vertical="center" wrapText="1"/>
      <protection hidden="1"/>
    </xf>
    <xf numFmtId="0" fontId="8" fillId="5" borderId="17" xfId="0" applyFont="1" applyFill="1" applyBorder="1" applyAlignment="1" applyProtection="1">
      <alignment vertical="center" wrapText="1"/>
      <protection hidden="1"/>
    </xf>
    <xf numFmtId="14" fontId="1" fillId="0" borderId="16" xfId="0" applyNumberFormat="1" applyFont="1" applyBorder="1" applyAlignment="1" applyProtection="1">
      <alignment horizontal="left" vertical="center"/>
      <protection locked="0" hidden="1"/>
    </xf>
    <xf numFmtId="0" fontId="4" fillId="0" borderId="37" xfId="0" applyFont="1" applyBorder="1" applyAlignment="1" applyProtection="1">
      <alignment horizontal="left" vertical="center"/>
      <protection hidden="1"/>
    </xf>
    <xf numFmtId="0" fontId="8" fillId="5" borderId="49"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63" xfId="0" applyFont="1" applyFill="1" applyBorder="1" applyAlignment="1">
      <alignment horizontal="center" vertical="center" wrapText="1"/>
    </xf>
    <xf numFmtId="0" fontId="0" fillId="5" borderId="0" xfId="0" applyFill="1" applyProtection="1">
      <protection locked="0" hidden="1"/>
    </xf>
    <xf numFmtId="0" fontId="54" fillId="4" borderId="91" xfId="0" applyFont="1" applyFill="1" applyBorder="1" applyAlignment="1" applyProtection="1">
      <alignment vertical="center"/>
      <protection hidden="1"/>
    </xf>
    <xf numFmtId="0" fontId="54" fillId="4" borderId="92" xfId="0" applyFont="1" applyFill="1" applyBorder="1" applyAlignment="1" applyProtection="1">
      <alignment vertical="center"/>
      <protection hidden="1"/>
    </xf>
    <xf numFmtId="0" fontId="56" fillId="0" borderId="0" xfId="0" applyFont="1" applyProtection="1">
      <protection locked="0" hidden="1"/>
    </xf>
    <xf numFmtId="0" fontId="4" fillId="5" borderId="0" xfId="0" applyFont="1" applyFill="1" applyAlignment="1" applyProtection="1">
      <alignment horizontal="center" vertical="center" wrapText="1"/>
      <protection hidden="1"/>
    </xf>
    <xf numFmtId="0" fontId="9" fillId="5" borderId="39" xfId="0" applyFont="1" applyFill="1" applyBorder="1" applyAlignment="1" applyProtection="1">
      <alignment horizontal="left" vertical="center" wrapText="1"/>
      <protection hidden="1"/>
    </xf>
    <xf numFmtId="0" fontId="9" fillId="5" borderId="24" xfId="0" applyFont="1" applyFill="1" applyBorder="1" applyAlignment="1" applyProtection="1">
      <alignment horizontal="left" vertical="center" wrapText="1"/>
      <protection hidden="1"/>
    </xf>
    <xf numFmtId="0" fontId="9" fillId="5" borderId="25" xfId="0" applyFont="1" applyFill="1" applyBorder="1" applyAlignment="1" applyProtection="1">
      <alignment horizontal="left" vertical="center" wrapText="1"/>
      <protection hidden="1"/>
    </xf>
    <xf numFmtId="0" fontId="9" fillId="5" borderId="8" xfId="0" applyFont="1" applyFill="1" applyBorder="1" applyAlignment="1" applyProtection="1">
      <alignment horizontal="left" vertical="center" wrapText="1"/>
      <protection hidden="1"/>
    </xf>
    <xf numFmtId="0" fontId="4" fillId="5" borderId="29" xfId="0" applyFont="1" applyFill="1" applyBorder="1" applyAlignment="1" applyProtection="1">
      <alignment horizontal="center" vertical="center" wrapText="1"/>
      <protection hidden="1"/>
    </xf>
    <xf numFmtId="0" fontId="4" fillId="5" borderId="9" xfId="0" applyFont="1" applyFill="1" applyBorder="1" applyAlignment="1" applyProtection="1">
      <alignment horizontal="center" vertical="center" wrapText="1"/>
      <protection hidden="1"/>
    </xf>
    <xf numFmtId="0" fontId="4" fillId="5" borderId="28" xfId="0" applyFont="1" applyFill="1" applyBorder="1" applyAlignment="1" applyProtection="1">
      <alignment horizontal="center" vertical="center" wrapText="1"/>
      <protection hidden="1"/>
    </xf>
    <xf numFmtId="0" fontId="28" fillId="5" borderId="9" xfId="0" applyFont="1" applyFill="1" applyBorder="1" applyAlignment="1" applyProtection="1">
      <alignment horizontal="center" vertical="center"/>
      <protection hidden="1"/>
    </xf>
    <xf numFmtId="44" fontId="4" fillId="5" borderId="19" xfId="0" applyNumberFormat="1" applyFont="1" applyFill="1" applyBorder="1" applyAlignment="1" applyProtection="1">
      <alignment horizontal="center" vertical="center" wrapText="1"/>
      <protection hidden="1"/>
    </xf>
    <xf numFmtId="0" fontId="9" fillId="5" borderId="16" xfId="0" applyFont="1" applyFill="1" applyBorder="1" applyAlignment="1" applyProtection="1">
      <alignment horizontal="left" vertical="center" wrapText="1"/>
      <protection hidden="1"/>
    </xf>
    <xf numFmtId="0" fontId="9" fillId="5" borderId="28" xfId="0" applyFont="1" applyFill="1" applyBorder="1" applyAlignment="1" applyProtection="1">
      <alignment horizontal="left" vertical="center" wrapText="1"/>
      <protection hidden="1"/>
    </xf>
    <xf numFmtId="0" fontId="9" fillId="5" borderId="9" xfId="0" applyFont="1" applyFill="1" applyBorder="1" applyAlignment="1" applyProtection="1">
      <alignment horizontal="left" vertical="center" wrapText="1"/>
      <protection hidden="1"/>
    </xf>
    <xf numFmtId="44" fontId="4" fillId="5" borderId="20" xfId="0" applyNumberFormat="1" applyFont="1" applyFill="1" applyBorder="1" applyAlignment="1" applyProtection="1">
      <alignment horizontal="center" vertical="center" wrapText="1"/>
      <protection hidden="1"/>
    </xf>
    <xf numFmtId="44" fontId="4" fillId="0" borderId="116" xfId="0" applyNumberFormat="1" applyFont="1" applyBorder="1" applyAlignment="1" applyProtection="1">
      <alignment vertical="center"/>
      <protection hidden="1"/>
    </xf>
    <xf numFmtId="0" fontId="4" fillId="0" borderId="115" xfId="0" applyFont="1" applyBorder="1" applyAlignment="1" applyProtection="1">
      <alignment vertical="center"/>
      <protection hidden="1"/>
    </xf>
    <xf numFmtId="44" fontId="4" fillId="0" borderId="120" xfId="0" applyNumberFormat="1" applyFont="1" applyBorder="1" applyAlignment="1" applyProtection="1">
      <alignment horizontal="right" vertical="center"/>
      <protection hidden="1"/>
    </xf>
    <xf numFmtId="0" fontId="4" fillId="0" borderId="120" xfId="0" applyFont="1" applyBorder="1" applyAlignment="1" applyProtection="1">
      <alignment horizontal="right" vertical="center"/>
      <protection hidden="1"/>
    </xf>
    <xf numFmtId="0" fontId="4" fillId="0" borderId="120" xfId="0" applyFont="1" applyBorder="1" applyAlignment="1" applyProtection="1">
      <alignment horizontal="center" vertical="center"/>
      <protection hidden="1"/>
    </xf>
    <xf numFmtId="44" fontId="4" fillId="0" borderId="121" xfId="0" applyNumberFormat="1" applyFont="1" applyBorder="1" applyAlignment="1" applyProtection="1">
      <alignment vertical="center"/>
      <protection hidden="1"/>
    </xf>
    <xf numFmtId="0" fontId="6" fillId="0" borderId="102" xfId="0" applyFont="1" applyBorder="1" applyAlignment="1" applyProtection="1">
      <alignment horizontal="center" vertical="center"/>
      <protection hidden="1"/>
    </xf>
    <xf numFmtId="44" fontId="4" fillId="0" borderId="123" xfId="0" applyNumberFormat="1" applyFont="1" applyBorder="1" applyAlignment="1" applyProtection="1">
      <alignment horizontal="right" vertical="center"/>
      <protection hidden="1"/>
    </xf>
    <xf numFmtId="0" fontId="4" fillId="0" borderId="123" xfId="0" applyFont="1" applyBorder="1" applyAlignment="1" applyProtection="1">
      <alignment horizontal="right" vertical="center"/>
      <protection hidden="1"/>
    </xf>
    <xf numFmtId="0" fontId="4" fillId="0" borderId="7" xfId="0" applyFont="1" applyBorder="1" applyAlignment="1" applyProtection="1">
      <alignment horizontal="right" vertical="center"/>
      <protection hidden="1"/>
    </xf>
    <xf numFmtId="0" fontId="9" fillId="9" borderId="112" xfId="0" applyFont="1" applyFill="1" applyBorder="1" applyAlignment="1" applyProtection="1">
      <alignment horizontal="left" vertical="center" wrapText="1"/>
      <protection hidden="1"/>
    </xf>
    <xf numFmtId="0" fontId="4" fillId="9" borderId="113" xfId="0" applyFont="1" applyFill="1" applyBorder="1" applyAlignment="1" applyProtection="1">
      <alignment horizontal="center" vertical="center" wrapText="1"/>
      <protection hidden="1"/>
    </xf>
    <xf numFmtId="0" fontId="4" fillId="9" borderId="112" xfId="0" applyFont="1" applyFill="1" applyBorder="1" applyAlignment="1" applyProtection="1">
      <alignment horizontal="center" vertical="center" wrapText="1"/>
      <protection hidden="1"/>
    </xf>
    <xf numFmtId="0" fontId="28" fillId="9" borderId="112" xfId="0" applyFont="1" applyFill="1" applyBorder="1" applyAlignment="1" applyProtection="1">
      <alignment horizontal="center" vertical="center"/>
      <protection hidden="1"/>
    </xf>
    <xf numFmtId="44" fontId="4" fillId="9" borderId="114" xfId="0" applyNumberFormat="1" applyFont="1" applyFill="1" applyBorder="1" applyAlignment="1" applyProtection="1">
      <alignment horizontal="center" vertical="center" wrapText="1"/>
      <protection hidden="1"/>
    </xf>
    <xf numFmtId="0" fontId="4" fillId="10" borderId="7" xfId="0" applyFont="1" applyFill="1" applyBorder="1" applyAlignment="1" applyProtection="1">
      <alignment horizontal="right" vertical="center"/>
      <protection hidden="1"/>
    </xf>
    <xf numFmtId="0" fontId="4" fillId="10" borderId="2" xfId="0" applyFont="1" applyFill="1" applyBorder="1" applyAlignment="1" applyProtection="1">
      <alignment horizontal="right" vertical="center"/>
      <protection hidden="1"/>
    </xf>
    <xf numFmtId="0" fontId="4" fillId="10" borderId="2" xfId="0" applyFont="1" applyFill="1" applyBorder="1" applyAlignment="1" applyProtection="1">
      <alignment horizontal="center" vertical="center"/>
      <protection hidden="1"/>
    </xf>
    <xf numFmtId="0" fontId="4" fillId="10" borderId="120" xfId="0" applyFont="1" applyFill="1" applyBorder="1" applyAlignment="1" applyProtection="1">
      <alignment horizontal="right" vertical="center"/>
      <protection hidden="1"/>
    </xf>
    <xf numFmtId="0" fontId="9" fillId="5" borderId="0" xfId="0" applyFont="1" applyFill="1" applyAlignment="1" applyProtection="1">
      <alignment horizontal="left" vertical="center" wrapText="1"/>
      <protection hidden="1"/>
    </xf>
    <xf numFmtId="44" fontId="4" fillId="0" borderId="125" xfId="0" applyNumberFormat="1" applyFont="1" applyBorder="1" applyAlignment="1" applyProtection="1">
      <alignment vertical="center"/>
      <protection hidden="1"/>
    </xf>
    <xf numFmtId="0" fontId="70" fillId="0" borderId="0" xfId="0" applyFont="1"/>
    <xf numFmtId="0" fontId="40" fillId="0" borderId="0" xfId="0" applyFont="1" applyAlignment="1" applyProtection="1">
      <alignment horizontal="left"/>
      <protection locked="0"/>
    </xf>
    <xf numFmtId="0" fontId="30" fillId="0" borderId="0" xfId="0" applyFont="1" applyAlignment="1" applyProtection="1">
      <alignment horizontal="left" vertical="center"/>
      <protection locked="0"/>
    </xf>
    <xf numFmtId="0" fontId="4" fillId="9" borderId="7" xfId="0" applyFont="1" applyFill="1" applyBorder="1" applyAlignment="1" applyProtection="1">
      <alignment horizontal="right" vertical="center"/>
      <protection hidden="1"/>
    </xf>
    <xf numFmtId="44" fontId="4" fillId="9" borderId="7" xfId="0" applyNumberFormat="1" applyFont="1" applyFill="1" applyBorder="1" applyAlignment="1" applyProtection="1">
      <alignment horizontal="right" vertical="center"/>
      <protection hidden="1"/>
    </xf>
    <xf numFmtId="0" fontId="4" fillId="9" borderId="2" xfId="0" applyFont="1" applyFill="1" applyBorder="1" applyAlignment="1" applyProtection="1">
      <alignment horizontal="center" vertical="center"/>
      <protection locked="0" hidden="1"/>
    </xf>
    <xf numFmtId="0" fontId="4" fillId="9" borderId="3" xfId="0" applyFont="1" applyFill="1" applyBorder="1" applyAlignment="1" applyProtection="1">
      <alignment horizontal="center" vertical="center"/>
      <protection locked="0" hidden="1"/>
    </xf>
    <xf numFmtId="44" fontId="4" fillId="9" borderId="125" xfId="0" applyNumberFormat="1" applyFont="1" applyFill="1" applyBorder="1" applyAlignment="1" applyProtection="1">
      <alignment vertical="center"/>
      <protection hidden="1"/>
    </xf>
    <xf numFmtId="0" fontId="4" fillId="10" borderId="126" xfId="0" applyFont="1" applyFill="1" applyBorder="1" applyAlignment="1" applyProtection="1">
      <alignment horizontal="right" vertical="center"/>
      <protection hidden="1"/>
    </xf>
    <xf numFmtId="0" fontId="4" fillId="0" borderId="126" xfId="0" applyFont="1" applyBorder="1" applyAlignment="1" applyProtection="1">
      <alignment horizontal="center" vertical="center"/>
      <protection locked="0" hidden="1"/>
    </xf>
    <xf numFmtId="0" fontId="4" fillId="0" borderId="127" xfId="0" applyFont="1" applyBorder="1" applyAlignment="1" applyProtection="1">
      <alignment horizontal="center" vertical="center"/>
      <protection locked="0" hidden="1"/>
    </xf>
    <xf numFmtId="44" fontId="4" fillId="0" borderId="128" xfId="0" applyNumberFormat="1" applyFont="1" applyBorder="1" applyAlignment="1" applyProtection="1">
      <alignment vertical="center"/>
      <protection hidden="1"/>
    </xf>
    <xf numFmtId="0" fontId="4" fillId="9" borderId="7" xfId="0" applyFont="1" applyFill="1" applyBorder="1" applyAlignment="1" applyProtection="1">
      <alignment horizontal="center" vertical="center"/>
      <protection hidden="1"/>
    </xf>
    <xf numFmtId="0" fontId="4" fillId="0" borderId="2" xfId="0" applyFont="1" applyBorder="1" applyAlignment="1" applyProtection="1">
      <alignment horizontal="right" vertical="center" wrapText="1"/>
      <protection hidden="1"/>
    </xf>
    <xf numFmtId="0" fontId="4" fillId="0" borderId="3" xfId="0" applyFont="1" applyBorder="1" applyAlignment="1" applyProtection="1">
      <alignment horizontal="left" vertical="center"/>
      <protection hidden="1"/>
    </xf>
    <xf numFmtId="0" fontId="4" fillId="0" borderId="4" xfId="0" applyFont="1" applyBorder="1" applyAlignment="1" applyProtection="1">
      <alignment horizontal="left" vertical="center"/>
      <protection hidden="1"/>
    </xf>
    <xf numFmtId="0" fontId="4" fillId="0" borderId="5" xfId="0" applyFont="1" applyBorder="1" applyAlignment="1" applyProtection="1">
      <alignment horizontal="left" vertical="center"/>
      <protection hidden="1"/>
    </xf>
    <xf numFmtId="0" fontId="4" fillId="5" borderId="3" xfId="0" applyFont="1" applyFill="1" applyBorder="1" applyAlignment="1" applyProtection="1">
      <alignment horizontal="left" vertical="center"/>
      <protection hidden="1"/>
    </xf>
    <xf numFmtId="0" fontId="4" fillId="5" borderId="4" xfId="0" applyFont="1" applyFill="1" applyBorder="1" applyAlignment="1" applyProtection="1">
      <alignment horizontal="left" vertical="center"/>
      <protection hidden="1"/>
    </xf>
    <xf numFmtId="0" fontId="4" fillId="5" borderId="5" xfId="0" applyFont="1" applyFill="1" applyBorder="1" applyAlignment="1" applyProtection="1">
      <alignment horizontal="left" vertical="center"/>
      <protection hidden="1"/>
    </xf>
    <xf numFmtId="0" fontId="4" fillId="0" borderId="3" xfId="0" applyFont="1" applyBorder="1" applyAlignment="1" applyProtection="1">
      <alignment horizontal="left" vertical="center" wrapText="1"/>
      <protection hidden="1"/>
    </xf>
    <xf numFmtId="0" fontId="4" fillId="0" borderId="3" xfId="0" applyFont="1" applyBorder="1" applyAlignment="1" applyProtection="1">
      <alignment vertical="center"/>
      <protection hidden="1"/>
    </xf>
    <xf numFmtId="0" fontId="0" fillId="0" borderId="4" xfId="0" applyBorder="1" applyAlignment="1">
      <alignment vertical="center"/>
    </xf>
    <xf numFmtId="0" fontId="0" fillId="0" borderId="5" xfId="0" applyBorder="1" applyAlignment="1">
      <alignment vertical="center"/>
    </xf>
    <xf numFmtId="0" fontId="4" fillId="0" borderId="3" xfId="0" applyFont="1" applyBorder="1" applyAlignment="1" applyProtection="1">
      <alignment horizontal="left" vertical="top" wrapText="1"/>
      <protection hidden="1"/>
    </xf>
    <xf numFmtId="0" fontId="4" fillId="0" borderId="4" xfId="0" applyFont="1" applyBorder="1" applyAlignment="1" applyProtection="1">
      <alignment horizontal="left" vertical="top"/>
      <protection hidden="1"/>
    </xf>
    <xf numFmtId="0" fontId="4" fillId="0" borderId="5" xfId="0" applyFont="1" applyBorder="1" applyAlignment="1" applyProtection="1">
      <alignment horizontal="left" vertical="top"/>
      <protection hidden="1"/>
    </xf>
    <xf numFmtId="0" fontId="4" fillId="0" borderId="4" xfId="0" applyFont="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9" fillId="2" borderId="22" xfId="0" applyFont="1" applyFill="1" applyBorder="1" applyAlignment="1" applyProtection="1">
      <alignment horizontal="left" vertical="center" wrapText="1"/>
      <protection hidden="1"/>
    </xf>
    <xf numFmtId="0" fontId="9" fillId="2" borderId="4" xfId="0" applyFont="1" applyFill="1" applyBorder="1" applyAlignment="1" applyProtection="1">
      <alignment horizontal="left" vertical="center" wrapText="1"/>
      <protection hidden="1"/>
    </xf>
    <xf numFmtId="0" fontId="9" fillId="2" borderId="5" xfId="0" applyFont="1" applyFill="1" applyBorder="1" applyAlignment="1" applyProtection="1">
      <alignment horizontal="left" vertical="center" wrapText="1"/>
      <protection hidden="1"/>
    </xf>
    <xf numFmtId="0" fontId="4" fillId="0" borderId="3" xfId="0" applyFont="1" applyBorder="1" applyAlignment="1" applyProtection="1">
      <alignment vertical="center" wrapText="1"/>
      <protection hidden="1"/>
    </xf>
    <xf numFmtId="0" fontId="8" fillId="6" borderId="33"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9" fillId="0" borderId="16" xfId="0" applyFont="1" applyBorder="1" applyAlignment="1" applyProtection="1">
      <alignment horizontal="left" vertical="center"/>
      <protection hidden="1"/>
    </xf>
    <xf numFmtId="0" fontId="9" fillId="0" borderId="0" xfId="0" applyFont="1" applyAlignment="1" applyProtection="1">
      <alignment horizontal="left" vertical="center"/>
      <protection hidden="1"/>
    </xf>
    <xf numFmtId="0" fontId="9" fillId="0" borderId="6" xfId="0" applyFont="1" applyBorder="1" applyAlignment="1" applyProtection="1">
      <alignment horizontal="center" vertical="center" wrapText="1"/>
      <protection hidden="1"/>
    </xf>
    <xf numFmtId="0" fontId="9" fillId="0" borderId="53"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9" fillId="0" borderId="55" xfId="0" applyFont="1" applyBorder="1" applyAlignment="1" applyProtection="1">
      <alignment horizontal="center" vertical="center" wrapText="1"/>
      <protection hidden="1"/>
    </xf>
    <xf numFmtId="0" fontId="9" fillId="0" borderId="37" xfId="0" applyFont="1" applyBorder="1" applyAlignment="1" applyProtection="1">
      <alignment horizontal="center" vertical="center" wrapText="1"/>
      <protection hidden="1"/>
    </xf>
    <xf numFmtId="0" fontId="9" fillId="0" borderId="51" xfId="0" applyFont="1" applyBorder="1" applyAlignment="1" applyProtection="1">
      <alignment horizontal="center" vertical="center" wrapText="1"/>
      <protection hidden="1"/>
    </xf>
    <xf numFmtId="0" fontId="12" fillId="0" borderId="57" xfId="0" applyFont="1" applyBorder="1" applyAlignment="1" applyProtection="1">
      <alignment horizontal="center" vertical="center" wrapText="1"/>
      <protection hidden="1"/>
    </xf>
    <xf numFmtId="0" fontId="12" fillId="0" borderId="58" xfId="0" applyFont="1" applyBorder="1" applyAlignment="1" applyProtection="1">
      <alignment horizontal="center" vertical="center" wrapText="1"/>
      <protection hidden="1"/>
    </xf>
    <xf numFmtId="0" fontId="12" fillId="0" borderId="59" xfId="0" applyFont="1" applyBorder="1" applyAlignment="1" applyProtection="1">
      <alignment horizontal="center" vertical="center" wrapText="1"/>
      <protection hidden="1"/>
    </xf>
    <xf numFmtId="0" fontId="9" fillId="0" borderId="52" xfId="0" applyFont="1" applyBorder="1" applyAlignment="1" applyProtection="1">
      <alignment horizontal="left" vertical="top" wrapText="1"/>
      <protection hidden="1"/>
    </xf>
    <xf numFmtId="0" fontId="9" fillId="0" borderId="6" xfId="0" applyFont="1" applyBorder="1" applyAlignment="1" applyProtection="1">
      <alignment horizontal="left" vertical="top" wrapText="1"/>
      <protection hidden="1"/>
    </xf>
    <xf numFmtId="0" fontId="9" fillId="0" borderId="53" xfId="0" applyFont="1" applyBorder="1" applyAlignment="1" applyProtection="1">
      <alignment horizontal="left" vertical="top" wrapText="1"/>
      <protection hidden="1"/>
    </xf>
    <xf numFmtId="0" fontId="9" fillId="0" borderId="54" xfId="0" applyFont="1" applyBorder="1" applyAlignment="1" applyProtection="1">
      <alignment horizontal="left" vertical="top" wrapText="1"/>
      <protection hidden="1"/>
    </xf>
    <xf numFmtId="0" fontId="9" fillId="0" borderId="0" xfId="0" applyFont="1" applyAlignment="1" applyProtection="1">
      <alignment horizontal="left" vertical="top" wrapText="1"/>
      <protection hidden="1"/>
    </xf>
    <xf numFmtId="0" fontId="9" fillId="0" borderId="55" xfId="0" applyFont="1" applyBorder="1" applyAlignment="1" applyProtection="1">
      <alignment horizontal="left" vertical="top" wrapText="1"/>
      <protection hidden="1"/>
    </xf>
    <xf numFmtId="0" fontId="9" fillId="0" borderId="50" xfId="0" applyFont="1" applyBorder="1" applyAlignment="1" applyProtection="1">
      <alignment horizontal="left" vertical="top" wrapText="1"/>
      <protection hidden="1"/>
    </xf>
    <xf numFmtId="0" fontId="9" fillId="0" borderId="37" xfId="0" applyFont="1" applyBorder="1" applyAlignment="1" applyProtection="1">
      <alignment horizontal="left" vertical="top" wrapText="1"/>
      <protection hidden="1"/>
    </xf>
    <xf numFmtId="0" fontId="9" fillId="0" borderId="51" xfId="0" applyFont="1" applyBorder="1" applyAlignment="1" applyProtection="1">
      <alignment horizontal="left" vertical="top" wrapText="1"/>
      <protection hidden="1"/>
    </xf>
    <xf numFmtId="0" fontId="18" fillId="0" borderId="61" xfId="0" applyFont="1" applyBorder="1" applyAlignment="1" applyProtection="1">
      <alignment horizontal="center" vertical="center" wrapText="1"/>
      <protection hidden="1"/>
    </xf>
    <xf numFmtId="0" fontId="18" fillId="0" borderId="62" xfId="0" applyFont="1" applyBorder="1" applyAlignment="1" applyProtection="1">
      <alignment horizontal="center" vertical="center" wrapText="1"/>
      <protection hidden="1"/>
    </xf>
    <xf numFmtId="0" fontId="18" fillId="0" borderId="10" xfId="0" applyFont="1" applyBorder="1" applyAlignment="1" applyProtection="1">
      <alignment horizontal="center" vertical="center" wrapText="1"/>
      <protection hidden="1"/>
    </xf>
    <xf numFmtId="0" fontId="4" fillId="0" borderId="0" xfId="0" applyFont="1" applyAlignment="1" applyProtection="1">
      <alignment horizontal="left"/>
      <protection hidden="1"/>
    </xf>
    <xf numFmtId="0" fontId="9" fillId="0" borderId="61" xfId="0" applyFont="1" applyBorder="1" applyAlignment="1" applyProtection="1">
      <alignment horizontal="center" vertical="center" wrapText="1"/>
      <protection hidden="1"/>
    </xf>
    <xf numFmtId="0" fontId="9" fillId="0" borderId="62" xfId="0" applyFont="1" applyBorder="1" applyAlignment="1" applyProtection="1">
      <alignment horizontal="center" vertical="center" wrapText="1"/>
      <protection hidden="1"/>
    </xf>
    <xf numFmtId="0" fontId="14" fillId="2" borderId="13" xfId="0"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44" fontId="9" fillId="2" borderId="92" xfId="0" applyNumberFormat="1" applyFont="1" applyFill="1" applyBorder="1" applyAlignment="1" applyProtection="1">
      <alignment horizontal="center" vertical="center" wrapText="1"/>
      <protection hidden="1"/>
    </xf>
    <xf numFmtId="0" fontId="4" fillId="0" borderId="16" xfId="0" applyFont="1" applyBorder="1" applyAlignment="1" applyProtection="1">
      <alignment horizontal="center" vertical="top"/>
      <protection hidden="1"/>
    </xf>
    <xf numFmtId="0" fontId="4" fillId="0" borderId="0" xfId="0" applyFont="1" applyAlignment="1" applyProtection="1">
      <alignment horizontal="center" vertical="top"/>
      <protection hidden="1"/>
    </xf>
    <xf numFmtId="0" fontId="6" fillId="0" borderId="0" xfId="0" applyFont="1" applyAlignment="1" applyProtection="1">
      <alignment horizontal="left" vertical="center"/>
      <protection hidden="1"/>
    </xf>
    <xf numFmtId="0" fontId="6" fillId="0" borderId="17" xfId="0" applyFont="1" applyBorder="1" applyAlignment="1" applyProtection="1">
      <alignment horizontal="left" vertical="center"/>
      <protection hidden="1"/>
    </xf>
    <xf numFmtId="0" fontId="14" fillId="4" borderId="61" xfId="0" applyFont="1" applyFill="1" applyBorder="1" applyAlignment="1" applyProtection="1">
      <alignment horizontal="center" vertical="center" wrapText="1"/>
      <protection hidden="1"/>
    </xf>
    <xf numFmtId="0" fontId="14" fillId="4" borderId="62" xfId="0" applyFont="1" applyFill="1" applyBorder="1" applyAlignment="1" applyProtection="1">
      <alignment horizontal="center" vertical="center" wrapText="1"/>
      <protection hidden="1"/>
    </xf>
    <xf numFmtId="0" fontId="14" fillId="4" borderId="10" xfId="0" applyFont="1" applyFill="1" applyBorder="1" applyAlignment="1" applyProtection="1">
      <alignment horizontal="center" vertical="center" wrapText="1"/>
      <protection hidden="1"/>
    </xf>
    <xf numFmtId="0" fontId="9" fillId="2" borderId="35" xfId="0" applyFont="1" applyFill="1" applyBorder="1" applyAlignment="1" applyProtection="1">
      <alignment horizontal="left" vertical="center" wrapText="1"/>
      <protection hidden="1"/>
    </xf>
    <xf numFmtId="0" fontId="9" fillId="2" borderId="1" xfId="0" applyFont="1" applyFill="1" applyBorder="1" applyAlignment="1" applyProtection="1">
      <alignment horizontal="left" vertical="center" wrapText="1"/>
      <protection hidden="1"/>
    </xf>
    <xf numFmtId="0" fontId="9" fillId="2" borderId="30" xfId="0" applyFont="1" applyFill="1" applyBorder="1" applyAlignment="1" applyProtection="1">
      <alignment horizontal="left" vertical="center" wrapText="1"/>
      <protection hidden="1"/>
    </xf>
    <xf numFmtId="0" fontId="14" fillId="4" borderId="63" xfId="0" applyFont="1" applyFill="1" applyBorder="1" applyAlignment="1" applyProtection="1">
      <alignment horizontal="center" vertical="center" wrapText="1"/>
      <protection hidden="1"/>
    </xf>
    <xf numFmtId="0" fontId="14" fillId="4" borderId="17" xfId="0" applyFont="1" applyFill="1" applyBorder="1" applyAlignment="1" applyProtection="1">
      <alignment horizontal="center" vertical="center" wrapText="1"/>
      <protection hidden="1"/>
    </xf>
    <xf numFmtId="0" fontId="14" fillId="4" borderId="38" xfId="0" applyFont="1" applyFill="1" applyBorder="1" applyAlignment="1" applyProtection="1">
      <alignment horizontal="center" vertical="center" wrapText="1"/>
      <protection hidden="1"/>
    </xf>
    <xf numFmtId="44" fontId="54" fillId="4" borderId="92" xfId="0" applyNumberFormat="1" applyFont="1" applyFill="1" applyBorder="1" applyAlignment="1" applyProtection="1">
      <alignment horizontal="center" vertical="center"/>
      <protection hidden="1"/>
    </xf>
    <xf numFmtId="44" fontId="54" fillId="4" borderId="93" xfId="0" applyNumberFormat="1" applyFont="1" applyFill="1" applyBorder="1" applyAlignment="1" applyProtection="1">
      <alignment horizontal="center" vertical="center"/>
      <protection hidden="1"/>
    </xf>
    <xf numFmtId="0" fontId="4" fillId="0" borderId="100" xfId="0" applyFont="1" applyBorder="1" applyAlignment="1" applyProtection="1">
      <alignment horizontal="left" vertical="center"/>
      <protection hidden="1"/>
    </xf>
    <xf numFmtId="0" fontId="4" fillId="0" borderId="36" xfId="0" applyFont="1" applyBorder="1" applyAlignment="1" applyProtection="1">
      <alignment horizontal="left" vertical="center"/>
      <protection hidden="1"/>
    </xf>
    <xf numFmtId="0" fontId="4" fillId="0" borderId="69" xfId="0" applyFont="1" applyBorder="1" applyAlignment="1" applyProtection="1">
      <alignment horizontal="left" vertical="center"/>
      <protection hidden="1"/>
    </xf>
    <xf numFmtId="0" fontId="40" fillId="0" borderId="0" xfId="0" applyFont="1" applyAlignment="1" applyProtection="1">
      <alignment horizontal="left"/>
      <protection locked="0"/>
    </xf>
    <xf numFmtId="0" fontId="25" fillId="0" borderId="0" xfId="0" applyFont="1" applyAlignment="1" applyProtection="1">
      <alignment horizontal="left"/>
      <protection hidden="1"/>
    </xf>
    <xf numFmtId="0" fontId="30" fillId="0" borderId="0" xfId="0" applyFont="1" applyAlignment="1" applyProtection="1">
      <alignment horizontal="left" vertical="center" wrapText="1"/>
      <protection locked="0"/>
    </xf>
    <xf numFmtId="0" fontId="30" fillId="0" borderId="0" xfId="0" applyFont="1" applyAlignment="1" applyProtection="1">
      <alignment horizontal="left" vertical="center"/>
      <protection locked="0"/>
    </xf>
    <xf numFmtId="0" fontId="1" fillId="0" borderId="0" xfId="0" applyFont="1" applyAlignment="1">
      <alignment horizontal="center" vertical="center"/>
    </xf>
    <xf numFmtId="0" fontId="2" fillId="0" borderId="0" xfId="0" applyFont="1" applyAlignment="1">
      <alignment horizontal="center" vertical="top"/>
    </xf>
    <xf numFmtId="0" fontId="4" fillId="0" borderId="0" xfId="0" applyFont="1" applyAlignment="1">
      <alignment horizontal="center" vertical="center"/>
    </xf>
    <xf numFmtId="14" fontId="15" fillId="0" borderId="0" xfId="0" applyNumberFormat="1" applyFont="1" applyAlignment="1" applyProtection="1">
      <alignment horizontal="left" vertical="top"/>
      <protection locked="0"/>
    </xf>
    <xf numFmtId="0" fontId="8" fillId="0" borderId="0" xfId="0" applyFont="1" applyAlignment="1">
      <alignment horizontal="right" vertical="center"/>
    </xf>
    <xf numFmtId="0" fontId="4" fillId="0" borderId="80" xfId="0" applyFont="1" applyBorder="1" applyAlignment="1">
      <alignment vertical="top" wrapText="1"/>
    </xf>
    <xf numFmtId="0" fontId="1" fillId="0" borderId="0" xfId="0" applyFont="1" applyAlignment="1">
      <alignment horizontal="right"/>
    </xf>
    <xf numFmtId="0" fontId="4" fillId="0" borderId="0" xfId="0" applyFont="1" applyAlignment="1">
      <alignment horizontal="center" vertical="top" wrapText="1"/>
    </xf>
    <xf numFmtId="0" fontId="0" fillId="0" borderId="0" xfId="0" applyAlignment="1">
      <alignment horizontal="center" vertical="center"/>
    </xf>
    <xf numFmtId="0" fontId="1" fillId="0" borderId="0" xfId="0" applyFont="1" applyAlignment="1">
      <alignment horizontal="right" vertical="center"/>
    </xf>
    <xf numFmtId="0" fontId="4" fillId="0" borderId="0" xfId="0" applyFont="1" applyAlignment="1" applyProtection="1">
      <alignment horizontal="left" vertical="center" wrapText="1"/>
      <protection locked="0"/>
    </xf>
    <xf numFmtId="0" fontId="27" fillId="0" borderId="0" xfId="1" applyAlignment="1" applyProtection="1">
      <alignment horizontal="left" vertical="center"/>
      <protection locked="0"/>
    </xf>
    <xf numFmtId="0" fontId="9" fillId="6" borderId="102"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hidden="1"/>
    </xf>
    <xf numFmtId="0" fontId="9" fillId="2" borderId="2" xfId="0" applyFont="1" applyFill="1" applyBorder="1" applyAlignment="1" applyProtection="1">
      <alignment horizontal="left" vertical="center" wrapText="1"/>
      <protection hidden="1"/>
    </xf>
    <xf numFmtId="0" fontId="4" fillId="0" borderId="22" xfId="0" applyFont="1" applyBorder="1" applyAlignment="1" applyProtection="1">
      <alignment horizontal="left" vertical="center"/>
      <protection hidden="1"/>
    </xf>
    <xf numFmtId="0" fontId="4" fillId="0" borderId="48" xfId="0" applyFont="1" applyBorder="1" applyAlignment="1" applyProtection="1">
      <alignment horizontal="left" vertical="center" wrapText="1"/>
      <protection hidden="1"/>
    </xf>
    <xf numFmtId="0" fontId="4" fillId="0" borderId="36" xfId="0" applyFont="1" applyBorder="1" applyAlignment="1" applyProtection="1">
      <alignment horizontal="left" vertical="center" wrapText="1"/>
      <protection hidden="1"/>
    </xf>
    <xf numFmtId="0" fontId="4" fillId="0" borderId="69" xfId="0" applyFont="1" applyBorder="1" applyAlignment="1" applyProtection="1">
      <alignment horizontal="left" vertical="center" wrapText="1"/>
      <protection hidden="1"/>
    </xf>
    <xf numFmtId="0" fontId="4" fillId="0" borderId="33" xfId="0" applyFont="1" applyBorder="1" applyAlignment="1" applyProtection="1">
      <alignment horizontal="left" vertical="center"/>
      <protection hidden="1"/>
    </xf>
    <xf numFmtId="0" fontId="4" fillId="0" borderId="32" xfId="0" applyFont="1" applyBorder="1" applyAlignment="1" applyProtection="1">
      <alignment horizontal="left" vertical="center"/>
      <protection hidden="1"/>
    </xf>
    <xf numFmtId="0" fontId="4" fillId="0" borderId="68" xfId="0" applyFont="1" applyBorder="1" applyAlignment="1" applyProtection="1">
      <alignment horizontal="left" vertical="center"/>
      <protection hidden="1"/>
    </xf>
    <xf numFmtId="0" fontId="4" fillId="0" borderId="18" xfId="0" applyFont="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hidden="1"/>
    </xf>
    <xf numFmtId="0" fontId="9" fillId="2" borderId="16" xfId="0" applyFont="1" applyFill="1" applyBorder="1" applyAlignment="1" applyProtection="1">
      <alignment horizontal="left" vertical="center" wrapText="1"/>
      <protection hidden="1"/>
    </xf>
    <xf numFmtId="0" fontId="9" fillId="2" borderId="0" xfId="0" applyFont="1" applyFill="1" applyAlignment="1" applyProtection="1">
      <alignment horizontal="left" vertical="center" wrapText="1"/>
      <protection hidden="1"/>
    </xf>
    <xf numFmtId="0" fontId="9" fillId="2" borderId="28" xfId="0" applyFont="1" applyFill="1" applyBorder="1" applyAlignment="1" applyProtection="1">
      <alignment horizontal="left" vertical="center" wrapText="1"/>
      <protection hidden="1"/>
    </xf>
    <xf numFmtId="0" fontId="4" fillId="0" borderId="35" xfId="0" applyFont="1" applyBorder="1" applyAlignment="1" applyProtection="1">
      <alignment horizontal="left" vertical="center" wrapText="1"/>
      <protection hidden="1"/>
    </xf>
    <xf numFmtId="0" fontId="4" fillId="0" borderId="1" xfId="0" applyFont="1" applyBorder="1" applyAlignment="1" applyProtection="1">
      <alignment horizontal="left" vertical="center" wrapText="1"/>
      <protection hidden="1"/>
    </xf>
    <xf numFmtId="0" fontId="4" fillId="0" borderId="30" xfId="0" applyFont="1" applyBorder="1" applyAlignment="1" applyProtection="1">
      <alignment horizontal="left" vertical="center" wrapText="1"/>
      <protection hidden="1"/>
    </xf>
    <xf numFmtId="0" fontId="6" fillId="0" borderId="0" xfId="0" applyFont="1" applyAlignment="1" applyProtection="1">
      <alignment horizontal="right" vertical="center"/>
      <protection hidden="1"/>
    </xf>
    <xf numFmtId="0" fontId="14" fillId="4" borderId="31" xfId="0" applyFont="1" applyFill="1" applyBorder="1" applyAlignment="1" applyProtection="1">
      <alignment horizontal="center" vertical="center" wrapText="1"/>
      <protection hidden="1"/>
    </xf>
    <xf numFmtId="0" fontId="4" fillId="0" borderId="22" xfId="0" applyFont="1" applyBorder="1" applyAlignment="1" applyProtection="1">
      <alignment horizontal="left" vertical="center" wrapText="1"/>
      <protection hidden="1"/>
    </xf>
    <xf numFmtId="0" fontId="9" fillId="0" borderId="28" xfId="0" applyFont="1" applyBorder="1" applyAlignment="1" applyProtection="1">
      <alignment horizontal="center" vertical="center" wrapText="1"/>
      <protection hidden="1"/>
    </xf>
    <xf numFmtId="0" fontId="9" fillId="0" borderId="71" xfId="0" applyFont="1" applyBorder="1" applyAlignment="1" applyProtection="1">
      <alignment horizontal="center" vertical="center" wrapText="1"/>
      <protection hidden="1"/>
    </xf>
    <xf numFmtId="0" fontId="4" fillId="0" borderId="16"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9" fillId="0" borderId="52" xfId="0" applyFont="1" applyBorder="1" applyAlignment="1" applyProtection="1">
      <alignment horizontal="center" vertical="center" wrapText="1"/>
      <protection hidden="1"/>
    </xf>
    <xf numFmtId="0" fontId="9" fillId="0" borderId="54" xfId="0" applyFont="1" applyBorder="1" applyAlignment="1" applyProtection="1">
      <alignment horizontal="center" vertical="center" wrapText="1"/>
      <protection hidden="1"/>
    </xf>
    <xf numFmtId="0" fontId="9" fillId="0" borderId="50" xfId="0" applyFont="1" applyBorder="1" applyAlignment="1" applyProtection="1">
      <alignment horizontal="center" vertical="center" wrapText="1"/>
      <protection hidden="1"/>
    </xf>
    <xf numFmtId="0" fontId="9" fillId="0" borderId="95" xfId="0" applyFont="1" applyBorder="1" applyAlignment="1" applyProtection="1">
      <alignment horizontal="center" vertical="center" wrapText="1"/>
      <protection hidden="1"/>
    </xf>
    <xf numFmtId="0" fontId="9" fillId="0" borderId="96" xfId="0" applyFont="1" applyBorder="1" applyAlignment="1" applyProtection="1">
      <alignment horizontal="center" vertical="center" wrapText="1"/>
      <protection hidden="1"/>
    </xf>
    <xf numFmtId="44" fontId="54" fillId="4" borderId="41" xfId="0" applyNumberFormat="1" applyFont="1" applyFill="1" applyBorder="1" applyAlignment="1" applyProtection="1">
      <alignment horizontal="center" vertical="center"/>
      <protection hidden="1"/>
    </xf>
    <xf numFmtId="44" fontId="54" fillId="4" borderId="43" xfId="0" applyNumberFormat="1" applyFont="1" applyFill="1" applyBorder="1" applyAlignment="1" applyProtection="1">
      <alignment horizontal="center" vertical="center"/>
      <protection hidden="1"/>
    </xf>
    <xf numFmtId="0" fontId="8" fillId="2" borderId="13" xfId="0" applyFont="1" applyFill="1" applyBorder="1" applyAlignment="1" applyProtection="1">
      <alignment horizontal="left" vertical="center"/>
      <protection hidden="1"/>
    </xf>
    <xf numFmtId="0" fontId="8" fillId="2" borderId="14" xfId="0" applyFont="1" applyFill="1" applyBorder="1" applyAlignment="1" applyProtection="1">
      <alignment horizontal="left" vertical="center"/>
      <protection hidden="1"/>
    </xf>
    <xf numFmtId="0" fontId="9" fillId="0" borderId="67" xfId="0" applyFont="1" applyBorder="1" applyAlignment="1" applyProtection="1">
      <alignment horizontal="center" vertical="top" wrapText="1"/>
      <protection hidden="1"/>
    </xf>
    <xf numFmtId="0" fontId="9" fillId="0" borderId="71" xfId="0" applyFont="1" applyBorder="1" applyAlignment="1" applyProtection="1">
      <alignment horizontal="center" vertical="top" wrapText="1"/>
      <protection hidden="1"/>
    </xf>
    <xf numFmtId="0" fontId="9" fillId="0" borderId="49" xfId="0" applyFont="1" applyBorder="1" applyAlignment="1" applyProtection="1">
      <alignment horizontal="left" vertical="top" wrapText="1"/>
      <protection hidden="1"/>
    </xf>
    <xf numFmtId="0" fontId="9" fillId="0" borderId="16" xfId="0" applyFont="1" applyBorder="1" applyAlignment="1" applyProtection="1">
      <alignment horizontal="left" vertical="top" wrapText="1"/>
      <protection hidden="1"/>
    </xf>
    <xf numFmtId="0" fontId="9" fillId="0" borderId="82" xfId="0" applyFont="1" applyBorder="1" applyAlignment="1" applyProtection="1">
      <alignment horizontal="left" vertical="top" wrapText="1"/>
      <protection hidden="1"/>
    </xf>
    <xf numFmtId="16" fontId="9" fillId="2" borderId="26" xfId="0" applyNumberFormat="1" applyFont="1" applyFill="1" applyBorder="1" applyAlignment="1" applyProtection="1">
      <alignment horizontal="left" vertical="center" wrapText="1"/>
      <protection hidden="1"/>
    </xf>
    <xf numFmtId="0" fontId="9" fillId="2" borderId="7" xfId="0" applyFont="1" applyFill="1" applyBorder="1" applyAlignment="1" applyProtection="1">
      <alignment horizontal="left" vertical="center" wrapText="1"/>
      <protection hidden="1"/>
    </xf>
    <xf numFmtId="0" fontId="14" fillId="4" borderId="76" xfId="0" applyFont="1" applyFill="1" applyBorder="1" applyAlignment="1" applyProtection="1">
      <alignment horizontal="center" vertical="center" wrapText="1"/>
      <protection hidden="1"/>
    </xf>
    <xf numFmtId="0" fontId="14" fillId="4" borderId="29" xfId="0" applyFont="1" applyFill="1" applyBorder="1" applyAlignment="1" applyProtection="1">
      <alignment horizontal="center" vertical="center" wrapText="1"/>
      <protection hidden="1"/>
    </xf>
    <xf numFmtId="0" fontId="14" fillId="4" borderId="11" xfId="0" applyFont="1" applyFill="1" applyBorder="1" applyAlignment="1" applyProtection="1">
      <alignment horizontal="center" vertical="center" wrapText="1"/>
      <protection hidden="1"/>
    </xf>
    <xf numFmtId="0" fontId="8" fillId="6" borderId="33" xfId="0" applyFont="1" applyFill="1" applyBorder="1" applyAlignment="1" applyProtection="1">
      <alignment horizontal="center" vertical="top" wrapText="1"/>
      <protection hidden="1"/>
    </xf>
    <xf numFmtId="0" fontId="8" fillId="6" borderId="32" xfId="0" applyFont="1" applyFill="1" applyBorder="1" applyAlignment="1" applyProtection="1">
      <alignment horizontal="center" vertical="top" wrapText="1"/>
      <protection hidden="1"/>
    </xf>
    <xf numFmtId="0" fontId="4" fillId="0" borderId="39" xfId="0" applyFont="1" applyBorder="1" applyAlignment="1" applyProtection="1">
      <alignment horizontal="left" vertical="center" wrapText="1"/>
      <protection hidden="1"/>
    </xf>
    <xf numFmtId="0" fontId="4" fillId="0" borderId="24" xfId="0" applyFont="1" applyBorder="1" applyAlignment="1" applyProtection="1">
      <alignment horizontal="left" vertical="center" wrapText="1"/>
      <protection hidden="1"/>
    </xf>
    <xf numFmtId="0" fontId="4" fillId="0" borderId="25" xfId="0" applyFont="1" applyBorder="1" applyAlignment="1" applyProtection="1">
      <alignment horizontal="left" vertical="center" wrapText="1"/>
      <protection hidden="1"/>
    </xf>
    <xf numFmtId="0" fontId="4" fillId="0" borderId="16" xfId="0" applyFont="1" applyBorder="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28" xfId="0" applyFont="1" applyBorder="1" applyAlignment="1" applyProtection="1">
      <alignment horizontal="left" vertical="center" wrapText="1"/>
      <protection hidden="1"/>
    </xf>
    <xf numFmtId="44" fontId="8" fillId="5" borderId="102" xfId="0" applyNumberFormat="1" applyFont="1" applyFill="1" applyBorder="1" applyAlignment="1" applyProtection="1">
      <alignment horizontal="center" vertical="center"/>
      <protection hidden="1"/>
    </xf>
    <xf numFmtId="44" fontId="8" fillId="5" borderId="103" xfId="0" applyNumberFormat="1" applyFont="1" applyFill="1" applyBorder="1" applyAlignment="1" applyProtection="1">
      <alignment horizontal="center" vertical="center"/>
      <protection hidden="1"/>
    </xf>
    <xf numFmtId="0" fontId="8" fillId="6" borderId="33" xfId="0" applyFont="1" applyFill="1" applyBorder="1" applyAlignment="1" applyProtection="1">
      <alignment horizontal="center" vertical="center" wrapText="1"/>
      <protection hidden="1"/>
    </xf>
    <xf numFmtId="0" fontId="8" fillId="6" borderId="32" xfId="0" applyFont="1" applyFill="1" applyBorder="1" applyAlignment="1" applyProtection="1">
      <alignment horizontal="center" vertical="center" wrapText="1"/>
      <protection hidden="1"/>
    </xf>
    <xf numFmtId="0" fontId="4" fillId="0" borderId="49" xfId="0" applyFont="1" applyBorder="1" applyAlignment="1" applyProtection="1">
      <alignment horizontal="center" vertical="top"/>
      <protection hidden="1"/>
    </xf>
    <xf numFmtId="0" fontId="4" fillId="0" borderId="6" xfId="0" applyFont="1" applyBorder="1" applyAlignment="1" applyProtection="1">
      <alignment horizontal="center" vertical="top"/>
      <protection hidden="1"/>
    </xf>
    <xf numFmtId="0" fontId="4" fillId="0" borderId="82" xfId="0" applyFont="1" applyBorder="1" applyAlignment="1" applyProtection="1">
      <alignment horizontal="center" vertical="center"/>
      <protection hidden="1"/>
    </xf>
    <xf numFmtId="0" fontId="4" fillId="0" borderId="37"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4" fillId="0" borderId="22" xfId="0" applyFont="1" applyBorder="1" applyAlignment="1" applyProtection="1">
      <alignment horizontal="left"/>
      <protection hidden="1"/>
    </xf>
    <xf numFmtId="0" fontId="4" fillId="0" borderId="4" xfId="0" applyFont="1" applyBorder="1" applyAlignment="1" applyProtection="1">
      <alignment horizontal="left"/>
      <protection hidden="1"/>
    </xf>
    <xf numFmtId="0" fontId="4" fillId="0" borderId="5" xfId="0" applyFont="1" applyBorder="1" applyAlignment="1" applyProtection="1">
      <alignment horizontal="left"/>
      <protection hidden="1"/>
    </xf>
    <xf numFmtId="0" fontId="4" fillId="0" borderId="22" xfId="0" applyFont="1" applyBorder="1" applyAlignment="1" applyProtection="1">
      <alignment horizontal="left" vertical="top" wrapText="1"/>
      <protection hidden="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4" fillId="0" borderId="22" xfId="0" applyFont="1" applyBorder="1" applyAlignment="1" applyProtection="1">
      <alignment horizontal="left" wrapText="1"/>
      <protection hidden="1"/>
    </xf>
    <xf numFmtId="0" fontId="4" fillId="0" borderId="97" xfId="0" applyFont="1" applyBorder="1" applyAlignment="1" applyProtection="1">
      <alignment horizontal="left" vertical="center"/>
      <protection hidden="1"/>
    </xf>
    <xf numFmtId="0" fontId="4" fillId="0" borderId="98" xfId="0" applyFont="1" applyBorder="1" applyAlignment="1" applyProtection="1">
      <alignment horizontal="left" vertical="center"/>
      <protection hidden="1"/>
    </xf>
    <xf numFmtId="0" fontId="4" fillId="0" borderId="99" xfId="0" applyFont="1" applyBorder="1" applyAlignment="1" applyProtection="1">
      <alignment horizontal="left" vertical="center"/>
      <protection hidden="1"/>
    </xf>
    <xf numFmtId="0" fontId="53" fillId="8" borderId="39" xfId="0" applyFont="1" applyFill="1" applyBorder="1" applyAlignment="1" applyProtection="1">
      <alignment horizontal="left" vertical="center"/>
      <protection hidden="1"/>
    </xf>
    <xf numFmtId="0" fontId="53" fillId="8" borderId="24" xfId="0" applyFont="1" applyFill="1" applyBorder="1" applyAlignment="1" applyProtection="1">
      <alignment horizontal="left" vertical="center"/>
      <protection hidden="1"/>
    </xf>
    <xf numFmtId="44" fontId="9" fillId="8" borderId="6" xfId="0" applyNumberFormat="1" applyFont="1" applyFill="1" applyBorder="1" applyAlignment="1" applyProtection="1">
      <alignment horizontal="center" vertical="center"/>
      <protection hidden="1"/>
    </xf>
    <xf numFmtId="44" fontId="9" fillId="8" borderId="63" xfId="0" applyNumberFormat="1" applyFont="1" applyFill="1" applyBorder="1" applyAlignment="1" applyProtection="1">
      <alignment horizontal="center" vertical="center"/>
      <protection hidden="1"/>
    </xf>
    <xf numFmtId="0" fontId="53" fillId="8" borderId="82" xfId="0" applyFont="1" applyFill="1" applyBorder="1" applyAlignment="1" applyProtection="1">
      <alignment horizontal="left" vertical="center"/>
      <protection hidden="1"/>
    </xf>
    <xf numFmtId="0" fontId="53" fillId="8" borderId="37" xfId="0" applyFont="1" applyFill="1" applyBorder="1" applyAlignment="1" applyProtection="1">
      <alignment horizontal="left" vertical="center"/>
      <protection hidden="1"/>
    </xf>
    <xf numFmtId="44" fontId="9" fillId="8" borderId="37" xfId="0" applyNumberFormat="1" applyFont="1" applyFill="1" applyBorder="1" applyAlignment="1" applyProtection="1">
      <alignment horizontal="center" vertical="center"/>
      <protection hidden="1"/>
    </xf>
    <xf numFmtId="0" fontId="55" fillId="8" borderId="38" xfId="0" applyFont="1" applyFill="1" applyBorder="1" applyAlignment="1">
      <alignment horizontal="center" vertical="center"/>
    </xf>
    <xf numFmtId="0" fontId="8" fillId="0" borderId="101" xfId="0" applyFont="1" applyBorder="1" applyAlignment="1" applyProtection="1">
      <alignment horizontal="left" vertical="center"/>
      <protection hidden="1"/>
    </xf>
    <xf numFmtId="0" fontId="8" fillId="0" borderId="102" xfId="0" applyFont="1" applyBorder="1" applyAlignment="1" applyProtection="1">
      <alignment horizontal="left" vertical="center"/>
      <protection hidden="1"/>
    </xf>
    <xf numFmtId="44" fontId="54" fillId="4" borderId="23" xfId="0" applyNumberFormat="1" applyFont="1" applyFill="1" applyBorder="1" applyAlignment="1" applyProtection="1">
      <alignment horizontal="center" vertical="center"/>
      <protection hidden="1"/>
    </xf>
    <xf numFmtId="44" fontId="54" fillId="4" borderId="42" xfId="0" applyNumberFormat="1" applyFont="1" applyFill="1" applyBorder="1" applyAlignment="1" applyProtection="1">
      <alignment horizontal="center" vertical="center"/>
      <protection hidden="1"/>
    </xf>
    <xf numFmtId="0" fontId="14" fillId="4" borderId="53" xfId="0" applyFont="1" applyFill="1" applyBorder="1" applyAlignment="1" applyProtection="1">
      <alignment horizontal="center" vertical="center" wrapText="1"/>
      <protection hidden="1"/>
    </xf>
    <xf numFmtId="0" fontId="14" fillId="4" borderId="55" xfId="0" applyFont="1" applyFill="1" applyBorder="1" applyAlignment="1" applyProtection="1">
      <alignment horizontal="center" vertical="center" wrapText="1"/>
      <protection hidden="1"/>
    </xf>
    <xf numFmtId="0" fontId="14" fillId="4" borderId="81" xfId="0" applyFont="1" applyFill="1" applyBorder="1" applyAlignment="1" applyProtection="1">
      <alignment horizontal="center" vertical="center" wrapText="1"/>
      <protection hidden="1"/>
    </xf>
    <xf numFmtId="0" fontId="14" fillId="4" borderId="86" xfId="0" applyFont="1" applyFill="1" applyBorder="1" applyAlignment="1" applyProtection="1">
      <alignment horizontal="center" vertical="center" wrapText="1"/>
      <protection hidden="1"/>
    </xf>
    <xf numFmtId="0" fontId="14" fillId="4" borderId="87" xfId="0" applyFont="1" applyFill="1" applyBorder="1" applyAlignment="1" applyProtection="1">
      <alignment horizontal="center" vertical="center" wrapText="1"/>
      <protection hidden="1"/>
    </xf>
    <xf numFmtId="0" fontId="14" fillId="4" borderId="89" xfId="0" applyFont="1" applyFill="1" applyBorder="1" applyAlignment="1" applyProtection="1">
      <alignment horizontal="center" vertical="center" wrapText="1"/>
      <protection hidden="1"/>
    </xf>
    <xf numFmtId="0" fontId="9" fillId="0" borderId="35" xfId="0" applyFont="1" applyBorder="1" applyAlignment="1" applyProtection="1">
      <alignment horizontal="left" vertical="top" wrapText="1"/>
      <protection hidden="1"/>
    </xf>
    <xf numFmtId="0" fontId="9" fillId="0" borderId="1" xfId="0" applyFont="1" applyBorder="1" applyAlignment="1" applyProtection="1">
      <alignment horizontal="left" vertical="top" wrapText="1"/>
      <protection hidden="1"/>
    </xf>
    <xf numFmtId="0" fontId="9" fillId="0" borderId="81" xfId="0" applyFont="1" applyBorder="1" applyAlignment="1" applyProtection="1">
      <alignment horizontal="left" vertical="top" wrapText="1"/>
      <protection hidden="1"/>
    </xf>
    <xf numFmtId="16" fontId="9" fillId="2" borderId="35" xfId="0" applyNumberFormat="1" applyFont="1" applyFill="1" applyBorder="1" applyAlignment="1" applyProtection="1">
      <alignment horizontal="left" vertical="center" wrapText="1"/>
      <protection hidden="1"/>
    </xf>
    <xf numFmtId="16" fontId="9" fillId="2" borderId="1" xfId="0" applyNumberFormat="1" applyFont="1" applyFill="1" applyBorder="1" applyAlignment="1" applyProtection="1">
      <alignment horizontal="left" vertical="center" wrapText="1"/>
      <protection hidden="1"/>
    </xf>
    <xf numFmtId="16" fontId="9" fillId="2" borderId="30" xfId="0" applyNumberFormat="1" applyFont="1" applyFill="1" applyBorder="1" applyAlignment="1" applyProtection="1">
      <alignment horizontal="left" vertical="center" wrapText="1"/>
      <protection hidden="1"/>
    </xf>
    <xf numFmtId="0" fontId="8" fillId="0" borderId="49" xfId="0" applyFont="1" applyBorder="1" applyAlignment="1" applyProtection="1">
      <alignment horizontal="center" vertical="center" wrapText="1"/>
      <protection hidden="1"/>
    </xf>
    <xf numFmtId="0" fontId="8" fillId="0" borderId="6" xfId="0" applyFont="1" applyBorder="1" applyAlignment="1" applyProtection="1">
      <alignment horizontal="center" vertical="center" wrapText="1"/>
      <protection hidden="1"/>
    </xf>
    <xf numFmtId="0" fontId="8" fillId="0" borderId="63" xfId="0" applyFont="1" applyBorder="1" applyAlignment="1" applyProtection="1">
      <alignment horizontal="center" vertical="center" wrapText="1"/>
      <protection hidden="1"/>
    </xf>
    <xf numFmtId="44" fontId="6" fillId="0" borderId="0" xfId="0" applyNumberFormat="1" applyFont="1" applyAlignment="1" applyProtection="1">
      <alignment horizontal="right" vertical="center"/>
      <protection hidden="1"/>
    </xf>
    <xf numFmtId="0" fontId="14" fillId="4" borderId="88" xfId="0" applyFont="1" applyFill="1" applyBorder="1" applyAlignment="1" applyProtection="1">
      <alignment horizontal="center" vertical="center" wrapText="1"/>
      <protection hidden="1"/>
    </xf>
    <xf numFmtId="0" fontId="4" fillId="0" borderId="115" xfId="0" applyFont="1" applyBorder="1" applyAlignment="1" applyProtection="1">
      <alignment horizontal="left" vertical="center"/>
      <protection hidden="1"/>
    </xf>
    <xf numFmtId="0" fontId="4" fillId="9" borderId="124" xfId="0" applyFont="1" applyFill="1" applyBorder="1" applyAlignment="1" applyProtection="1">
      <alignment horizontal="left" vertical="center" wrapText="1"/>
      <protection hidden="1"/>
    </xf>
    <xf numFmtId="0" fontId="4" fillId="9" borderId="1" xfId="0" applyFont="1" applyFill="1" applyBorder="1" applyAlignment="1" applyProtection="1">
      <alignment horizontal="left" vertical="center" wrapText="1"/>
      <protection hidden="1"/>
    </xf>
    <xf numFmtId="0" fontId="4" fillId="9" borderId="30" xfId="0" applyFont="1" applyFill="1" applyBorder="1" applyAlignment="1" applyProtection="1">
      <alignment horizontal="left" vertical="center" wrapText="1"/>
      <protection hidden="1"/>
    </xf>
    <xf numFmtId="0" fontId="8" fillId="9" borderId="101" xfId="0" applyFont="1" applyFill="1" applyBorder="1" applyAlignment="1" applyProtection="1">
      <alignment horizontal="left" vertical="center" wrapText="1"/>
      <protection hidden="1"/>
    </xf>
    <xf numFmtId="0" fontId="57" fillId="9" borderId="102" xfId="0" applyFont="1" applyFill="1" applyBorder="1" applyAlignment="1">
      <alignment horizontal="left" vertical="center" wrapText="1"/>
    </xf>
    <xf numFmtId="0" fontId="57" fillId="9" borderId="111" xfId="0" applyFont="1" applyFill="1" applyBorder="1" applyAlignment="1">
      <alignment horizontal="left" vertical="center" wrapText="1"/>
    </xf>
    <xf numFmtId="0" fontId="9" fillId="0" borderId="90" xfId="0" applyFont="1" applyBorder="1" applyAlignment="1" applyProtection="1">
      <alignment horizontal="center" vertical="center" wrapText="1"/>
      <protection hidden="1"/>
    </xf>
    <xf numFmtId="0" fontId="4" fillId="0" borderId="104" xfId="0" applyFont="1" applyBorder="1" applyAlignment="1" applyProtection="1">
      <alignment horizontal="left" vertical="center" wrapText="1"/>
      <protection hidden="1"/>
    </xf>
    <xf numFmtId="0" fontId="4" fillId="0" borderId="80" xfId="0" applyFont="1" applyBorder="1" applyAlignment="1" applyProtection="1">
      <alignment horizontal="left" vertical="center" wrapText="1"/>
      <protection hidden="1"/>
    </xf>
    <xf numFmtId="0" fontId="4" fillId="0" borderId="122" xfId="0" applyFont="1" applyBorder="1" applyAlignment="1" applyProtection="1">
      <alignment horizontal="left" vertical="center" wrapText="1"/>
      <protection hidden="1"/>
    </xf>
    <xf numFmtId="0" fontId="4" fillId="0" borderId="124" xfId="0" applyFont="1" applyBorder="1" applyAlignment="1" applyProtection="1">
      <alignment horizontal="left" vertical="center" wrapText="1"/>
      <protection hidden="1"/>
    </xf>
    <xf numFmtId="0" fontId="8" fillId="5" borderId="82" xfId="0" applyFont="1" applyFill="1" applyBorder="1" applyAlignment="1" applyProtection="1">
      <alignment horizontal="center" vertical="center" wrapText="1"/>
      <protection hidden="1"/>
    </xf>
    <xf numFmtId="0" fontId="8" fillId="5" borderId="37" xfId="0" applyFont="1" applyFill="1" applyBorder="1" applyAlignment="1" applyProtection="1">
      <alignment horizontal="center" vertical="center" wrapText="1"/>
      <protection hidden="1"/>
    </xf>
    <xf numFmtId="0" fontId="8" fillId="5" borderId="38" xfId="0" applyFont="1" applyFill="1" applyBorder="1" applyAlignment="1" applyProtection="1">
      <alignment horizontal="center" vertical="center" wrapText="1"/>
      <protection hidden="1"/>
    </xf>
    <xf numFmtId="0" fontId="4" fillId="0" borderId="117" xfId="0" applyFont="1" applyBorder="1" applyAlignment="1" applyProtection="1">
      <alignment horizontal="left" vertical="center"/>
      <protection hidden="1"/>
    </xf>
    <xf numFmtId="0" fontId="4" fillId="0" borderId="118" xfId="0" applyFont="1" applyBorder="1" applyAlignment="1" applyProtection="1">
      <alignment horizontal="left" vertical="center"/>
      <protection hidden="1"/>
    </xf>
    <xf numFmtId="0" fontId="4" fillId="0" borderId="119" xfId="0" applyFont="1" applyBorder="1" applyAlignment="1" applyProtection="1">
      <alignment horizontal="left" vertical="center"/>
      <protection hidden="1"/>
    </xf>
    <xf numFmtId="0" fontId="9" fillId="0" borderId="24" xfId="0" applyFont="1" applyBorder="1" applyAlignment="1" applyProtection="1">
      <alignment horizontal="center" vertical="center" wrapText="1"/>
      <protection hidden="1"/>
    </xf>
    <xf numFmtId="0" fontId="26" fillId="4" borderId="78" xfId="0" applyFont="1" applyFill="1" applyBorder="1" applyAlignment="1">
      <alignment vertical="top" wrapText="1"/>
    </xf>
    <xf numFmtId="0" fontId="0" fillId="0" borderId="46" xfId="0" applyBorder="1" applyAlignment="1">
      <alignment vertical="top" wrapText="1"/>
    </xf>
    <xf numFmtId="0" fontId="44" fillId="7" borderId="106" xfId="1" applyFont="1" applyFill="1" applyBorder="1" applyAlignment="1">
      <alignment horizontal="center" vertical="center" wrapText="1"/>
    </xf>
    <xf numFmtId="0" fontId="46" fillId="7" borderId="79" xfId="1" applyFont="1" applyFill="1" applyBorder="1" applyAlignment="1">
      <alignment horizontal="center" vertical="center" wrapText="1"/>
    </xf>
    <xf numFmtId="0" fontId="46" fillId="7" borderId="107" xfId="1" applyFont="1" applyFill="1" applyBorder="1" applyAlignment="1">
      <alignment horizontal="center" vertical="center" wrapText="1"/>
    </xf>
    <xf numFmtId="0" fontId="14" fillId="4" borderId="44" xfId="0" applyFont="1" applyFill="1" applyBorder="1" applyAlignment="1">
      <alignment horizontal="left" vertical="center"/>
    </xf>
    <xf numFmtId="0" fontId="14" fillId="4" borderId="45" xfId="0" applyFont="1" applyFill="1" applyBorder="1" applyAlignment="1">
      <alignment horizontal="left" vertical="center"/>
    </xf>
    <xf numFmtId="0" fontId="14" fillId="4" borderId="77" xfId="0" applyFont="1" applyFill="1" applyBorder="1" applyAlignment="1">
      <alignment horizontal="left" vertical="center"/>
    </xf>
    <xf numFmtId="0" fontId="14" fillId="2" borderId="83" xfId="0" applyFont="1" applyFill="1" applyBorder="1" applyAlignment="1">
      <alignment horizontal="left" vertical="center"/>
    </xf>
    <xf numFmtId="0" fontId="14" fillId="2" borderId="84" xfId="0" applyFont="1" applyFill="1" applyBorder="1" applyAlignment="1">
      <alignment horizontal="left" vertical="center"/>
    </xf>
    <xf numFmtId="0" fontId="14" fillId="2" borderId="85" xfId="0" applyFont="1" applyFill="1" applyBorder="1" applyAlignment="1">
      <alignment horizontal="left" vertical="center"/>
    </xf>
    <xf numFmtId="0" fontId="7" fillId="0" borderId="16" xfId="0" applyFont="1" applyBorder="1" applyAlignment="1">
      <alignment horizontal="center" vertical="center"/>
    </xf>
    <xf numFmtId="0" fontId="7" fillId="0" borderId="0" xfId="0" applyFont="1" applyAlignment="1">
      <alignment horizontal="center" vertical="center"/>
    </xf>
    <xf numFmtId="0" fontId="7" fillId="0" borderId="17" xfId="0" applyFont="1" applyBorder="1" applyAlignment="1">
      <alignment horizontal="center" vertical="center"/>
    </xf>
    <xf numFmtId="0" fontId="31" fillId="5" borderId="101" xfId="0" applyFont="1" applyFill="1" applyBorder="1" applyAlignment="1">
      <alignment horizontal="center" vertical="center" wrapText="1"/>
    </xf>
    <xf numFmtId="0" fontId="4" fillId="5" borderId="102" xfId="0" applyFont="1" applyFill="1" applyBorder="1" applyAlignment="1">
      <alignment horizontal="center" vertical="center" wrapText="1"/>
    </xf>
    <xf numFmtId="0" fontId="4" fillId="5" borderId="103" xfId="0" applyFont="1" applyFill="1" applyBorder="1" applyAlignment="1">
      <alignment horizontal="center" vertical="center" wrapText="1"/>
    </xf>
    <xf numFmtId="0" fontId="9" fillId="0" borderId="16" xfId="0" applyFont="1" applyBorder="1" applyAlignment="1">
      <alignment horizontal="left" vertical="center"/>
    </xf>
    <xf numFmtId="0" fontId="9" fillId="0" borderId="0" xfId="0" applyFont="1" applyAlignment="1">
      <alignment horizontal="left" vertical="center"/>
    </xf>
    <xf numFmtId="44" fontId="9" fillId="0" borderId="16" xfId="0" applyNumberFormat="1" applyFont="1" applyBorder="1" applyAlignment="1">
      <alignment horizontal="left" vertical="center"/>
    </xf>
    <xf numFmtId="44" fontId="9" fillId="0" borderId="0" xfId="0" applyNumberFormat="1" applyFont="1" applyAlignment="1">
      <alignment horizontal="left" vertical="center"/>
    </xf>
    <xf numFmtId="0" fontId="9" fillId="0" borderId="72" xfId="0" applyFont="1" applyBorder="1" applyAlignment="1">
      <alignment horizontal="left" vertical="center"/>
    </xf>
    <xf numFmtId="0" fontId="9" fillId="0" borderId="23" xfId="0" applyFont="1" applyBorder="1" applyAlignment="1">
      <alignment horizontal="left"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9" fillId="0" borderId="78" xfId="0" applyFont="1" applyBorder="1" applyAlignment="1">
      <alignment horizontal="left" vertical="center" wrapText="1"/>
    </xf>
    <xf numFmtId="0" fontId="9" fillId="0" borderId="46" xfId="0" applyFont="1" applyBorder="1" applyAlignment="1">
      <alignment horizontal="left" vertical="center" wrapText="1"/>
    </xf>
    <xf numFmtId="0" fontId="4" fillId="0" borderId="0" xfId="0" applyFont="1" applyAlignment="1">
      <alignment horizontal="center" vertical="center" wrapText="1"/>
    </xf>
    <xf numFmtId="0" fontId="8" fillId="5" borderId="78" xfId="0" applyFont="1" applyFill="1" applyBorder="1" applyAlignment="1">
      <alignment vertical="center" wrapText="1"/>
    </xf>
    <xf numFmtId="0" fontId="48" fillId="0" borderId="46" xfId="0" applyFont="1" applyBorder="1" applyAlignment="1">
      <alignment vertical="center" wrapText="1"/>
    </xf>
    <xf numFmtId="0" fontId="11" fillId="2" borderId="78" xfId="0" applyFont="1" applyFill="1" applyBorder="1" applyAlignment="1">
      <alignment vertical="center" wrapText="1"/>
    </xf>
    <xf numFmtId="0" fontId="43" fillId="0" borderId="46" xfId="0" applyFont="1" applyBorder="1" applyAlignment="1">
      <alignment vertical="center" wrapText="1"/>
    </xf>
    <xf numFmtId="0" fontId="4" fillId="6" borderId="101" xfId="0" applyFont="1" applyFill="1" applyBorder="1" applyAlignment="1">
      <alignment horizontal="left" vertical="center" wrapText="1"/>
    </xf>
    <xf numFmtId="0" fontId="4" fillId="6" borderId="102" xfId="0" applyFont="1" applyFill="1" applyBorder="1" applyAlignment="1">
      <alignment horizontal="left" vertical="center" wrapText="1"/>
    </xf>
    <xf numFmtId="0" fontId="4" fillId="6" borderId="103" xfId="0" applyFont="1" applyFill="1" applyBorder="1" applyAlignment="1">
      <alignment horizontal="left" vertical="center" wrapText="1"/>
    </xf>
    <xf numFmtId="0" fontId="8" fillId="0" borderId="101" xfId="0" applyFont="1" applyBorder="1" applyAlignment="1">
      <alignment horizontal="center" vertical="center" wrapText="1"/>
    </xf>
    <xf numFmtId="0" fontId="9" fillId="0" borderId="102" xfId="0" applyFont="1" applyBorder="1" applyAlignment="1">
      <alignment horizontal="center" vertical="center" wrapText="1"/>
    </xf>
    <xf numFmtId="0" fontId="9" fillId="0" borderId="103" xfId="0" applyFont="1" applyBorder="1" applyAlignment="1">
      <alignment horizontal="center" vertical="center" wrapText="1"/>
    </xf>
    <xf numFmtId="0" fontId="4" fillId="0" borderId="109" xfId="0" applyFont="1" applyBorder="1" applyAlignment="1">
      <alignment horizontal="left" vertical="top" wrapText="1"/>
    </xf>
    <xf numFmtId="0" fontId="4" fillId="0" borderId="110" xfId="0" applyFont="1" applyBorder="1" applyAlignment="1">
      <alignment horizontal="left" vertical="top" wrapText="1"/>
    </xf>
    <xf numFmtId="0" fontId="44" fillId="7" borderId="104" xfId="1" applyFont="1" applyFill="1" applyBorder="1" applyAlignment="1">
      <alignment horizontal="center" vertical="center" wrapText="1"/>
    </xf>
    <xf numFmtId="0" fontId="46" fillId="7" borderId="80" xfId="1" applyFont="1" applyFill="1" applyBorder="1" applyAlignment="1">
      <alignment horizontal="center" vertical="center" wrapText="1"/>
    </xf>
    <xf numFmtId="0" fontId="46" fillId="7" borderId="105" xfId="1" applyFont="1" applyFill="1" applyBorder="1" applyAlignment="1">
      <alignment horizontal="center" vertical="center" wrapText="1"/>
    </xf>
    <xf numFmtId="0" fontId="50" fillId="0" borderId="0" xfId="0" applyFont="1" applyAlignment="1">
      <alignment horizontal="left" vertical="top" wrapText="1"/>
    </xf>
    <xf numFmtId="0" fontId="49" fillId="0" borderId="0" xfId="0" applyFont="1" applyAlignment="1">
      <alignment horizontal="left" vertical="top" wrapText="1"/>
    </xf>
    <xf numFmtId="0" fontId="69" fillId="0" borderId="0" xfId="0" applyFont="1"/>
    <xf numFmtId="0" fontId="71" fillId="0" borderId="0" xfId="0" applyFont="1" applyAlignment="1">
      <alignment wrapText="1"/>
    </xf>
    <xf numFmtId="0" fontId="57" fillId="0" borderId="0" xfId="0" applyFont="1"/>
    <xf numFmtId="0" fontId="0" fillId="0" borderId="0" xfId="0"/>
  </cellXfs>
  <cellStyles count="2">
    <cellStyle name="Link" xfId="1" builtinId="8"/>
    <cellStyle name="Standard" xfId="0" builtinId="0"/>
  </cellStyles>
  <dxfs count="0"/>
  <tableStyles count="0" defaultTableStyle="TableStyleMedium2" defaultPivotStyle="PivotStyleLight16"/>
  <colors>
    <mruColors>
      <color rgb="FF006600"/>
      <color rgb="FF0000FF"/>
      <color rgb="FFFFF1EF"/>
      <color rgb="FFFFE0DD"/>
      <color rgb="FF000066"/>
      <color rgb="FFFF0066"/>
      <color rgb="FFFFCCFF"/>
      <color rgb="FFFF66FF"/>
      <color rgb="FF873AC0"/>
      <color rgb="FFFF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4</xdr:col>
      <xdr:colOff>126815</xdr:colOff>
      <xdr:row>27</xdr:row>
      <xdr:rowOff>16348</xdr:rowOff>
    </xdr:from>
    <xdr:to>
      <xdr:col>5</xdr:col>
      <xdr:colOff>242062</xdr:colOff>
      <xdr:row>30</xdr:row>
      <xdr:rowOff>159013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754974" y="7315962"/>
          <a:ext cx="937861" cy="714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749383</xdr:colOff>
      <xdr:row>28</xdr:row>
      <xdr:rowOff>19050</xdr:rowOff>
    </xdr:to>
    <xdr:pic>
      <xdr:nvPicPr>
        <xdr:cNvPr id="2" name="Grafik 1">
          <a:extLst>
            <a:ext uri="{FF2B5EF4-FFF2-40B4-BE49-F238E27FC236}">
              <a16:creationId xmlns:a16="http://schemas.microsoft.com/office/drawing/2014/main" id="{9F0F7DD9-89A6-DB78-9ADD-2B28C2496B62}"/>
            </a:ext>
          </a:extLst>
        </xdr:cNvPr>
        <xdr:cNvPicPr>
          <a:picLocks noChangeAspect="1"/>
        </xdr:cNvPicPr>
      </xdr:nvPicPr>
      <xdr:blipFill>
        <a:blip xmlns:r="http://schemas.openxmlformats.org/officeDocument/2006/relationships" r:embed="rId1"/>
        <a:stretch>
          <a:fillRect/>
        </a:stretch>
      </xdr:blipFill>
      <xdr:spPr>
        <a:xfrm>
          <a:off x="0" y="0"/>
          <a:ext cx="5321383" cy="5638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stuerzer-catering.de/" TargetMode="External"/><Relationship Id="rId1" Type="http://schemas.openxmlformats.org/officeDocument/2006/relationships/hyperlink" Target="http://www.stuerzer-catering.de/ueber-uns/agb.html" TargetMode="Externa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6600"/>
    <pageSetUpPr fitToPage="1"/>
  </sheetPr>
  <dimension ref="A1:K38"/>
  <sheetViews>
    <sheetView showWhiteSpace="0" view="pageLayout" zoomScale="110" zoomScaleNormal="100" zoomScalePageLayoutView="110" workbookViewId="0">
      <selection activeCell="A7" sqref="A7:F7"/>
    </sheetView>
  </sheetViews>
  <sheetFormatPr baseColWidth="10" defaultRowHeight="15" x14ac:dyDescent="0.25"/>
  <cols>
    <col min="1" max="1" width="25.85546875" customWidth="1"/>
    <col min="2" max="2" width="11.5703125" customWidth="1"/>
    <col min="3" max="3" width="1.85546875" customWidth="1"/>
    <col min="4" max="7" width="11.42578125" customWidth="1"/>
  </cols>
  <sheetData>
    <row r="1" spans="1:11" ht="35.25" x14ac:dyDescent="0.5">
      <c r="A1" s="350" t="s">
        <v>25</v>
      </c>
      <c r="B1" s="350"/>
      <c r="C1" s="350"/>
      <c r="D1" s="350"/>
      <c r="E1" s="350"/>
      <c r="F1" s="350"/>
      <c r="G1" s="1"/>
      <c r="H1" s="1"/>
      <c r="I1" s="1"/>
      <c r="J1" s="1"/>
      <c r="K1" s="1"/>
    </row>
    <row r="2" spans="1:11" ht="28.35" customHeight="1" x14ac:dyDescent="0.3">
      <c r="A2" s="4" t="s">
        <v>130</v>
      </c>
      <c r="B2" s="5"/>
      <c r="C2" s="349"/>
      <c r="D2" s="349"/>
      <c r="E2" s="349"/>
      <c r="F2" s="349"/>
      <c r="G2" s="1"/>
      <c r="H2" s="1"/>
      <c r="I2" s="1"/>
      <c r="J2" s="1"/>
      <c r="K2" s="1"/>
    </row>
    <row r="3" spans="1:11" ht="7.5" customHeight="1" x14ac:dyDescent="0.3">
      <c r="A3" s="4"/>
      <c r="B3" s="5"/>
      <c r="C3" s="267"/>
      <c r="D3" s="267"/>
      <c r="E3" s="267"/>
      <c r="F3" s="267"/>
      <c r="G3" s="1"/>
      <c r="H3" s="1"/>
      <c r="I3" s="1"/>
      <c r="J3" s="1"/>
      <c r="K3" s="1"/>
    </row>
    <row r="4" spans="1:11" ht="15" customHeight="1" x14ac:dyDescent="0.25">
      <c r="A4" s="4" t="s">
        <v>131</v>
      </c>
      <c r="B4" s="4" t="s">
        <v>23</v>
      </c>
      <c r="C4" s="356"/>
      <c r="D4" s="356"/>
      <c r="E4" s="356"/>
      <c r="F4" s="356"/>
      <c r="G4" s="13"/>
      <c r="H4" s="14"/>
      <c r="I4" s="15"/>
      <c r="J4" s="13"/>
      <c r="K4" s="1"/>
    </row>
    <row r="5" spans="1:11" ht="15" customHeight="1" x14ac:dyDescent="0.25">
      <c r="A5" s="4"/>
      <c r="B5" s="4" t="s">
        <v>24</v>
      </c>
      <c r="C5" s="356"/>
      <c r="D5" s="356"/>
      <c r="E5" s="356"/>
      <c r="F5" s="356"/>
      <c r="G5" s="1"/>
      <c r="H5" s="12"/>
      <c r="I5" s="1"/>
      <c r="J5" s="1"/>
      <c r="K5" s="1"/>
    </row>
    <row r="6" spans="1:11" ht="15" customHeight="1" x14ac:dyDescent="0.25">
      <c r="A6" s="4" t="s">
        <v>132</v>
      </c>
      <c r="B6" s="11"/>
      <c r="C6" s="10">
        <f>MAX(1,C5-C4+1)</f>
        <v>1</v>
      </c>
      <c r="D6" s="4" t="s">
        <v>271</v>
      </c>
      <c r="E6" s="3"/>
      <c r="F6" s="3"/>
      <c r="G6" s="1"/>
      <c r="H6" s="1"/>
      <c r="I6" s="1"/>
      <c r="J6" s="1"/>
      <c r="K6" s="1"/>
    </row>
    <row r="7" spans="1:11" ht="7.5" customHeight="1" x14ac:dyDescent="0.25">
      <c r="A7" s="354"/>
      <c r="B7" s="354"/>
      <c r="C7" s="354"/>
      <c r="D7" s="354"/>
      <c r="E7" s="354"/>
      <c r="F7" s="354"/>
      <c r="G7" s="1"/>
      <c r="H7" s="1"/>
      <c r="I7" s="1"/>
      <c r="J7" s="1"/>
      <c r="K7" s="1"/>
    </row>
    <row r="8" spans="1:11" ht="15.75" x14ac:dyDescent="0.25">
      <c r="A8" s="6" t="s">
        <v>133</v>
      </c>
      <c r="C8" s="352"/>
      <c r="D8" s="352"/>
      <c r="E8" s="352"/>
      <c r="F8" s="352"/>
    </row>
    <row r="9" spans="1:11" ht="15.75" x14ac:dyDescent="0.25">
      <c r="A9" s="6" t="s">
        <v>134</v>
      </c>
      <c r="C9" s="352"/>
      <c r="D9" s="352"/>
      <c r="E9" s="352"/>
      <c r="F9" s="352"/>
    </row>
    <row r="10" spans="1:11" ht="15.75" x14ac:dyDescent="0.25">
      <c r="A10" s="6" t="s">
        <v>135</v>
      </c>
      <c r="B10" s="6"/>
      <c r="C10" s="352"/>
      <c r="D10" s="352"/>
      <c r="E10" s="352"/>
      <c r="F10" s="352"/>
      <c r="G10" s="1"/>
      <c r="H10" s="1"/>
      <c r="I10" s="1"/>
      <c r="J10" s="1"/>
      <c r="K10" s="1"/>
    </row>
    <row r="11" spans="1:11" ht="15.75" x14ac:dyDescent="0.25">
      <c r="A11" s="6" t="s">
        <v>136</v>
      </c>
      <c r="B11" s="6"/>
      <c r="C11" s="352"/>
      <c r="D11" s="352"/>
      <c r="E11" s="352"/>
      <c r="F11" s="352"/>
      <c r="G11" s="1"/>
      <c r="H11" s="1"/>
      <c r="I11" s="1"/>
      <c r="J11" s="1"/>
      <c r="K11" s="1"/>
    </row>
    <row r="12" spans="1:11" ht="7.5" customHeight="1" x14ac:dyDescent="0.25">
      <c r="A12" s="353"/>
      <c r="B12" s="353"/>
      <c r="C12" s="353"/>
      <c r="D12" s="353"/>
      <c r="E12" s="353"/>
      <c r="F12" s="353"/>
      <c r="G12" s="1"/>
      <c r="H12" s="1"/>
      <c r="I12" s="1"/>
      <c r="J12" s="1"/>
      <c r="K12" s="1"/>
    </row>
    <row r="13" spans="1:11" ht="15.75" x14ac:dyDescent="0.25">
      <c r="A13" s="6" t="s">
        <v>137</v>
      </c>
      <c r="B13" s="6"/>
      <c r="C13" s="352"/>
      <c r="D13" s="352"/>
      <c r="E13" s="352"/>
      <c r="F13" s="352"/>
      <c r="G13" s="1"/>
      <c r="H13" s="1"/>
      <c r="I13" s="1"/>
      <c r="J13" s="1"/>
      <c r="K13" s="1"/>
    </row>
    <row r="14" spans="1:11" ht="15.75" x14ac:dyDescent="0.25">
      <c r="A14" s="6" t="s">
        <v>168</v>
      </c>
      <c r="B14" s="6"/>
      <c r="C14" s="364"/>
      <c r="D14" s="352"/>
      <c r="E14" s="352"/>
      <c r="F14" s="352"/>
      <c r="G14" s="1"/>
      <c r="H14" s="1"/>
      <c r="I14" s="1"/>
      <c r="J14" s="1"/>
      <c r="K14" s="1"/>
    </row>
    <row r="15" spans="1:11" ht="15.75" x14ac:dyDescent="0.25">
      <c r="A15" s="6" t="s">
        <v>139</v>
      </c>
      <c r="B15" s="6"/>
      <c r="C15" s="352"/>
      <c r="D15" s="352"/>
      <c r="E15" s="352"/>
      <c r="F15" s="352"/>
      <c r="G15" s="1"/>
      <c r="H15" s="1"/>
      <c r="I15" s="1"/>
      <c r="J15" s="1"/>
      <c r="K15" s="1"/>
    </row>
    <row r="16" spans="1:11" ht="7.5" customHeight="1" x14ac:dyDescent="0.25">
      <c r="A16" s="355"/>
      <c r="B16" s="355"/>
      <c r="C16" s="355"/>
      <c r="D16" s="355"/>
      <c r="E16" s="355"/>
      <c r="F16" s="355"/>
      <c r="G16" s="1"/>
      <c r="H16" s="1"/>
      <c r="I16" s="1"/>
      <c r="J16" s="1"/>
      <c r="K16" s="1"/>
    </row>
    <row r="17" spans="1:11" ht="15.75" x14ac:dyDescent="0.25">
      <c r="A17" s="6" t="s">
        <v>138</v>
      </c>
      <c r="B17" s="6"/>
      <c r="C17" s="352"/>
      <c r="D17" s="352"/>
      <c r="E17" s="352"/>
      <c r="F17" s="352"/>
      <c r="G17" s="1"/>
      <c r="H17" s="1"/>
      <c r="I17" s="1"/>
      <c r="J17" s="1"/>
      <c r="K17" s="1"/>
    </row>
    <row r="18" spans="1:11" ht="15.75" x14ac:dyDescent="0.25">
      <c r="A18" s="6" t="s">
        <v>535</v>
      </c>
      <c r="B18" s="6"/>
      <c r="C18" s="352"/>
      <c r="D18" s="352"/>
      <c r="E18" s="352"/>
      <c r="F18" s="352"/>
      <c r="G18" s="1"/>
      <c r="H18" s="1"/>
      <c r="I18" s="1"/>
      <c r="J18" s="1"/>
      <c r="K18" s="1"/>
    </row>
    <row r="19" spans="1:11" ht="7.5" customHeight="1" x14ac:dyDescent="0.25">
      <c r="A19" s="353"/>
      <c r="B19" s="353"/>
      <c r="C19" s="353"/>
      <c r="D19" s="353"/>
      <c r="E19" s="353"/>
      <c r="F19" s="353"/>
      <c r="G19" s="1"/>
      <c r="H19" s="1"/>
      <c r="I19" s="1"/>
      <c r="J19" s="1"/>
      <c r="K19" s="1"/>
    </row>
    <row r="20" spans="1:11" ht="53.25" customHeight="1" x14ac:dyDescent="0.25">
      <c r="A20" s="114" t="s">
        <v>140</v>
      </c>
      <c r="B20" s="6"/>
      <c r="C20" s="351"/>
      <c r="D20" s="351"/>
      <c r="E20" s="351"/>
      <c r="F20" s="351"/>
      <c r="G20" s="1"/>
      <c r="H20" s="1"/>
      <c r="I20" s="1"/>
      <c r="J20" s="1"/>
      <c r="K20" s="1"/>
    </row>
    <row r="21" spans="1:11" ht="15.75" hidden="1" customHeight="1" x14ac:dyDescent="0.25">
      <c r="A21" s="114" t="s">
        <v>158</v>
      </c>
      <c r="B21" s="6"/>
      <c r="C21" s="363"/>
      <c r="D21" s="363"/>
      <c r="E21" s="363"/>
      <c r="F21" s="363"/>
      <c r="G21" s="1"/>
      <c r="H21" s="1"/>
      <c r="I21" s="1"/>
      <c r="J21" s="1"/>
      <c r="K21" s="1"/>
    </row>
    <row r="22" spans="1:11" ht="15.75" customHeight="1" x14ac:dyDescent="0.25">
      <c r="A22" s="114" t="s">
        <v>159</v>
      </c>
      <c r="B22" s="6"/>
      <c r="C22" s="352"/>
      <c r="D22" s="352"/>
      <c r="E22" s="352"/>
      <c r="F22" s="352"/>
      <c r="G22" s="1"/>
      <c r="H22" s="1"/>
      <c r="I22" s="1"/>
      <c r="J22" s="1"/>
      <c r="K22" s="1"/>
    </row>
    <row r="23" spans="1:11" ht="7.5" customHeight="1" thickBot="1" x14ac:dyDescent="0.3">
      <c r="A23" s="114"/>
      <c r="B23" s="6"/>
      <c r="C23" s="268"/>
      <c r="D23" s="268"/>
      <c r="E23" s="268"/>
      <c r="F23" s="268"/>
      <c r="G23" s="1"/>
      <c r="H23" s="1"/>
      <c r="I23" s="1"/>
      <c r="J23" s="1"/>
      <c r="K23" s="1"/>
    </row>
    <row r="24" spans="1:11" ht="51.75" customHeight="1" thickBot="1" x14ac:dyDescent="0.3">
      <c r="A24" s="167" t="s">
        <v>166</v>
      </c>
      <c r="B24" s="169" t="s">
        <v>280</v>
      </c>
      <c r="C24" s="365" t="s">
        <v>190</v>
      </c>
      <c r="D24" s="365"/>
      <c r="E24" s="365"/>
      <c r="F24" s="365"/>
      <c r="G24" s="168"/>
      <c r="H24" s="1"/>
      <c r="I24" s="1"/>
      <c r="J24" s="1"/>
      <c r="K24" s="1"/>
    </row>
    <row r="25" spans="1:11" ht="5.25" customHeight="1" thickBot="1" x14ac:dyDescent="0.3">
      <c r="A25" s="117"/>
      <c r="B25" s="118"/>
      <c r="C25" s="119"/>
      <c r="D25" s="120"/>
      <c r="E25" s="120"/>
      <c r="F25" s="120"/>
      <c r="G25" s="116"/>
      <c r="H25" s="1"/>
      <c r="I25" s="1"/>
      <c r="J25" s="1"/>
      <c r="K25" s="1"/>
    </row>
    <row r="26" spans="1:11" ht="140.25" customHeight="1" x14ac:dyDescent="0.25">
      <c r="A26" s="358" t="s">
        <v>334</v>
      </c>
      <c r="B26" s="358"/>
      <c r="C26" s="358"/>
      <c r="D26" s="358"/>
      <c r="E26" s="358"/>
      <c r="F26" s="358"/>
      <c r="G26" s="358"/>
      <c r="H26" s="1"/>
      <c r="I26" s="1"/>
      <c r="J26" s="1"/>
      <c r="K26" s="1"/>
    </row>
    <row r="27" spans="1:11" ht="9.75" customHeight="1" x14ac:dyDescent="0.25">
      <c r="A27" s="170"/>
      <c r="B27" s="170"/>
      <c r="C27" s="170"/>
      <c r="D27" s="170"/>
      <c r="E27" s="170"/>
      <c r="F27" s="170"/>
      <c r="G27" s="170"/>
      <c r="H27" s="1"/>
      <c r="I27" s="1"/>
      <c r="J27" s="1"/>
      <c r="K27" s="1"/>
    </row>
    <row r="28" spans="1:11" ht="15" customHeight="1" x14ac:dyDescent="0.25">
      <c r="A28" s="360"/>
      <c r="B28" s="360"/>
      <c r="C28" s="360"/>
      <c r="D28" s="360"/>
      <c r="E28" s="360"/>
      <c r="F28" s="360"/>
      <c r="G28" s="1"/>
      <c r="H28" s="1"/>
      <c r="I28" s="1"/>
      <c r="J28" s="1"/>
      <c r="K28" s="1"/>
    </row>
    <row r="29" spans="1:11" x14ac:dyDescent="0.25">
      <c r="A29" s="357" t="s">
        <v>2</v>
      </c>
      <c r="B29" s="357"/>
      <c r="C29" s="357"/>
      <c r="D29" s="357"/>
      <c r="E29" s="357"/>
      <c r="F29" s="357"/>
      <c r="G29" s="357"/>
      <c r="I29" s="1"/>
      <c r="J29" s="1"/>
      <c r="K29" s="1"/>
    </row>
    <row r="30" spans="1:11" x14ac:dyDescent="0.25">
      <c r="A30" s="359" t="s">
        <v>157</v>
      </c>
      <c r="B30" s="359"/>
      <c r="C30" s="359"/>
      <c r="D30" s="359"/>
      <c r="E30" s="359"/>
      <c r="F30" s="359"/>
      <c r="G30" s="359"/>
      <c r="I30" s="2"/>
      <c r="J30" s="2"/>
      <c r="K30" s="2"/>
    </row>
    <row r="31" spans="1:11" x14ac:dyDescent="0.25">
      <c r="A31" s="359" t="s">
        <v>4</v>
      </c>
      <c r="B31" s="359"/>
      <c r="C31" s="359"/>
      <c r="D31" s="359"/>
      <c r="E31" s="359"/>
      <c r="F31" s="359"/>
      <c r="G31" s="359"/>
      <c r="I31" s="2"/>
      <c r="J31" s="2"/>
      <c r="K31" s="2"/>
    </row>
    <row r="32" spans="1:11" x14ac:dyDescent="0.25">
      <c r="A32" s="359" t="s">
        <v>5</v>
      </c>
      <c r="B32" s="359"/>
      <c r="C32" s="359"/>
      <c r="D32" s="359"/>
      <c r="E32" s="359"/>
      <c r="F32" s="359"/>
      <c r="G32" s="359"/>
      <c r="I32" s="2"/>
      <c r="J32" s="2"/>
      <c r="K32" s="2"/>
    </row>
    <row r="33" spans="1:11" x14ac:dyDescent="0.25">
      <c r="A33" s="362" t="s">
        <v>6</v>
      </c>
      <c r="B33" s="362"/>
      <c r="C33" s="362"/>
      <c r="D33" s="362"/>
      <c r="E33" s="362"/>
      <c r="F33" s="362"/>
      <c r="G33" s="362"/>
      <c r="H33" s="2"/>
      <c r="I33" s="2"/>
      <c r="J33" s="2"/>
      <c r="K33" s="2"/>
    </row>
    <row r="34" spans="1:11" ht="5.25" hidden="1" customHeight="1" x14ac:dyDescent="0.25">
      <c r="A34" s="361"/>
      <c r="B34" s="361"/>
      <c r="C34" s="361"/>
      <c r="D34" s="361"/>
      <c r="E34" s="361"/>
      <c r="F34" s="361"/>
      <c r="G34" s="2"/>
      <c r="H34" s="2"/>
      <c r="I34" s="2"/>
      <c r="J34" s="2"/>
      <c r="K34" s="2"/>
    </row>
    <row r="35" spans="1:11" ht="16.5" x14ac:dyDescent="0.3">
      <c r="A35" s="8" t="s">
        <v>7</v>
      </c>
      <c r="B35" s="9"/>
      <c r="C35" s="9"/>
      <c r="D35" s="7"/>
      <c r="E35" s="357" t="s">
        <v>3</v>
      </c>
      <c r="F35" s="357"/>
      <c r="G35" s="357"/>
    </row>
    <row r="38" spans="1:11" x14ac:dyDescent="0.25">
      <c r="G38" s="90"/>
    </row>
  </sheetData>
  <sheetProtection algorithmName="SHA-512" hashValue="PEuDoMbeh1rIU+IkPml7yPHr45p/IRQCWXRM1FqIzOoZ++qssDveMoPHqjkIdtrx4bSnuckbjP3j8J5GREaLIA==" saltValue="VHNtJjSA/40cLVCQ5Ps2EQ==" spinCount="100000" sheet="1" objects="1" scenarios="1"/>
  <mergeCells count="30">
    <mergeCell ref="C5:F5"/>
    <mergeCell ref="E35:G35"/>
    <mergeCell ref="A26:G26"/>
    <mergeCell ref="A29:G29"/>
    <mergeCell ref="A30:G30"/>
    <mergeCell ref="A31:G31"/>
    <mergeCell ref="A32:G32"/>
    <mergeCell ref="A28:F28"/>
    <mergeCell ref="A34:F34"/>
    <mergeCell ref="A33:G33"/>
    <mergeCell ref="C22:F22"/>
    <mergeCell ref="C21:F21"/>
    <mergeCell ref="C14:F14"/>
    <mergeCell ref="C24:F24"/>
    <mergeCell ref="C2:F2"/>
    <mergeCell ref="A1:F1"/>
    <mergeCell ref="C20:F20"/>
    <mergeCell ref="C8:F8"/>
    <mergeCell ref="A19:F19"/>
    <mergeCell ref="A7:F7"/>
    <mergeCell ref="C18:F18"/>
    <mergeCell ref="C10:F10"/>
    <mergeCell ref="C11:F11"/>
    <mergeCell ref="C17:F17"/>
    <mergeCell ref="A12:F12"/>
    <mergeCell ref="A16:F16"/>
    <mergeCell ref="C9:F9"/>
    <mergeCell ref="C13:F13"/>
    <mergeCell ref="C15:F15"/>
    <mergeCell ref="C4:F4"/>
  </mergeCells>
  <printOptions horizontalCentered="1"/>
  <pageMargins left="0.78740157480314965" right="0.78740157480314965" top="1.3779527559055118" bottom="0.98425196850393704" header="0.19685039370078741" footer="0.51181102362204722"/>
  <pageSetup paperSize="9" orientation="portrait" r:id="rId1"/>
  <headerFooter>
    <oddHeader>&amp;R
&amp;G</oddHeader>
    <oddFooter>&amp;C&amp;"Arial Narrow,Standard"&amp;10&amp;A - Seite &amp;P von &amp;N&amp;R&amp;"Arial Narrow,Standard"&amp;10&amp;D</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6F0ADF7-C1C5-4543-93DB-C0760D48CDEB}">
          <x14:formula1>
            <xm:f>DropDownListen!$B$4:$B$9</xm:f>
          </x14:formula1>
          <xm:sqref>A1:F1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
  <sheetViews>
    <sheetView workbookViewId="0"/>
  </sheetViews>
  <sheetFormatPr baseColWidth="10" defaultRowHeight="15" x14ac:dyDescent="0.25"/>
  <sheetData/>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K69"/>
  <sheetViews>
    <sheetView topLeftCell="B1" workbookViewId="0">
      <selection activeCell="D33" sqref="D33"/>
    </sheetView>
  </sheetViews>
  <sheetFormatPr baseColWidth="10" defaultRowHeight="15" x14ac:dyDescent="0.25"/>
  <cols>
    <col min="1" max="1" width="17.7109375" customWidth="1"/>
    <col min="2" max="11" width="24.140625" customWidth="1"/>
  </cols>
  <sheetData>
    <row r="1" spans="1:11" s="18" customFormat="1" ht="27" thickBot="1" x14ac:dyDescent="0.45">
      <c r="A1" s="20"/>
      <c r="B1" s="21" t="s">
        <v>31</v>
      </c>
      <c r="C1" s="21" t="s">
        <v>32</v>
      </c>
      <c r="D1" s="21" t="s">
        <v>33</v>
      </c>
      <c r="E1" s="21" t="s">
        <v>79</v>
      </c>
      <c r="F1" s="21" t="s">
        <v>80</v>
      </c>
      <c r="G1" s="21" t="s">
        <v>82</v>
      </c>
      <c r="H1" s="21" t="s">
        <v>83</v>
      </c>
      <c r="I1" s="21" t="s">
        <v>50</v>
      </c>
      <c r="J1" s="21" t="s">
        <v>121</v>
      </c>
      <c r="K1" s="21" t="s">
        <v>154</v>
      </c>
    </row>
    <row r="2" spans="1:11" s="18" customFormat="1" ht="45" customHeight="1" thickBot="1" x14ac:dyDescent="0.35">
      <c r="A2" s="22" t="s">
        <v>41</v>
      </c>
      <c r="B2" s="17"/>
      <c r="C2" s="16" t="s">
        <v>40</v>
      </c>
      <c r="D2" s="16" t="s">
        <v>34</v>
      </c>
    </row>
    <row r="3" spans="1:11" ht="63.75" customHeight="1" thickBot="1" x14ac:dyDescent="0.3">
      <c r="A3" s="22" t="s">
        <v>42</v>
      </c>
      <c r="B3" s="16" t="s">
        <v>36</v>
      </c>
      <c r="C3" s="16" t="s">
        <v>43</v>
      </c>
      <c r="D3" s="19" t="s">
        <v>35</v>
      </c>
      <c r="E3" s="19" t="s">
        <v>81</v>
      </c>
      <c r="F3" s="19" t="s">
        <v>81</v>
      </c>
      <c r="G3" s="19" t="s">
        <v>81</v>
      </c>
      <c r="H3" s="19" t="s">
        <v>81</v>
      </c>
      <c r="J3" s="19" t="s">
        <v>122</v>
      </c>
      <c r="K3" s="19" t="s">
        <v>155</v>
      </c>
    </row>
    <row r="4" spans="1:11" x14ac:dyDescent="0.25">
      <c r="B4" s="91" t="s">
        <v>25</v>
      </c>
      <c r="C4">
        <v>0.5</v>
      </c>
      <c r="D4">
        <v>0.5</v>
      </c>
      <c r="E4">
        <v>25</v>
      </c>
      <c r="F4">
        <v>36</v>
      </c>
      <c r="G4">
        <v>49</v>
      </c>
      <c r="H4">
        <v>16</v>
      </c>
      <c r="I4" t="s">
        <v>51</v>
      </c>
      <c r="J4">
        <v>5</v>
      </c>
      <c r="K4">
        <v>3</v>
      </c>
    </row>
    <row r="5" spans="1:11" x14ac:dyDescent="0.25">
      <c r="B5" s="91" t="s">
        <v>26</v>
      </c>
      <c r="C5">
        <v>1</v>
      </c>
      <c r="D5">
        <v>0.6</v>
      </c>
      <c r="E5">
        <v>50</v>
      </c>
      <c r="F5">
        <v>72</v>
      </c>
      <c r="G5">
        <v>98</v>
      </c>
      <c r="H5">
        <v>32</v>
      </c>
      <c r="I5" t="s">
        <v>52</v>
      </c>
      <c r="J5">
        <v>10</v>
      </c>
      <c r="K5">
        <v>6</v>
      </c>
    </row>
    <row r="6" spans="1:11" x14ac:dyDescent="0.25">
      <c r="B6" s="91" t="s">
        <v>27</v>
      </c>
      <c r="C6">
        <v>1.5</v>
      </c>
      <c r="D6">
        <v>0.7</v>
      </c>
      <c r="E6">
        <v>75</v>
      </c>
      <c r="F6">
        <v>108</v>
      </c>
      <c r="G6">
        <v>147</v>
      </c>
      <c r="H6">
        <v>48</v>
      </c>
      <c r="J6">
        <v>15</v>
      </c>
      <c r="K6">
        <v>9</v>
      </c>
    </row>
    <row r="7" spans="1:11" x14ac:dyDescent="0.25">
      <c r="B7" s="91" t="s">
        <v>28</v>
      </c>
      <c r="C7">
        <v>2</v>
      </c>
      <c r="D7">
        <v>0.8</v>
      </c>
      <c r="E7">
        <v>100</v>
      </c>
      <c r="F7">
        <v>144</v>
      </c>
      <c r="G7">
        <v>196</v>
      </c>
      <c r="H7">
        <v>64</v>
      </c>
      <c r="J7">
        <v>20</v>
      </c>
      <c r="K7">
        <v>12</v>
      </c>
    </row>
    <row r="8" spans="1:11" x14ac:dyDescent="0.25">
      <c r="B8" s="91" t="s">
        <v>29</v>
      </c>
      <c r="C8">
        <v>2.5</v>
      </c>
      <c r="D8">
        <v>0.9</v>
      </c>
      <c r="E8">
        <v>125</v>
      </c>
      <c r="F8">
        <v>180</v>
      </c>
      <c r="G8">
        <v>245</v>
      </c>
      <c r="H8">
        <v>80</v>
      </c>
      <c r="J8">
        <v>25</v>
      </c>
      <c r="K8">
        <v>15</v>
      </c>
    </row>
    <row r="9" spans="1:11" x14ac:dyDescent="0.25">
      <c r="B9" s="91" t="s">
        <v>30</v>
      </c>
      <c r="C9">
        <v>3</v>
      </c>
      <c r="D9">
        <v>1</v>
      </c>
      <c r="E9">
        <v>150</v>
      </c>
      <c r="F9">
        <v>216</v>
      </c>
      <c r="G9">
        <v>294</v>
      </c>
      <c r="H9">
        <v>96</v>
      </c>
      <c r="J9">
        <v>30</v>
      </c>
      <c r="K9">
        <v>18</v>
      </c>
    </row>
    <row r="10" spans="1:11" x14ac:dyDescent="0.25">
      <c r="C10">
        <v>3.5</v>
      </c>
      <c r="D10">
        <v>1.1000000000000001</v>
      </c>
      <c r="E10">
        <v>175</v>
      </c>
      <c r="F10">
        <v>252</v>
      </c>
      <c r="G10">
        <v>343</v>
      </c>
      <c r="H10">
        <v>112</v>
      </c>
      <c r="J10">
        <v>35</v>
      </c>
      <c r="K10">
        <v>21</v>
      </c>
    </row>
    <row r="11" spans="1:11" x14ac:dyDescent="0.25">
      <c r="C11">
        <v>4</v>
      </c>
      <c r="D11">
        <v>1.2</v>
      </c>
      <c r="E11">
        <v>200</v>
      </c>
      <c r="F11">
        <v>288</v>
      </c>
      <c r="G11">
        <v>392</v>
      </c>
      <c r="H11">
        <v>128</v>
      </c>
      <c r="J11">
        <v>40</v>
      </c>
      <c r="K11">
        <v>24</v>
      </c>
    </row>
    <row r="12" spans="1:11" x14ac:dyDescent="0.25">
      <c r="C12">
        <v>4.5</v>
      </c>
      <c r="D12">
        <v>1.3</v>
      </c>
      <c r="E12">
        <v>225</v>
      </c>
      <c r="F12">
        <v>324</v>
      </c>
      <c r="G12">
        <v>441</v>
      </c>
      <c r="H12">
        <v>144</v>
      </c>
      <c r="J12">
        <v>45</v>
      </c>
      <c r="K12">
        <v>27</v>
      </c>
    </row>
    <row r="13" spans="1:11" x14ac:dyDescent="0.25">
      <c r="C13">
        <v>5</v>
      </c>
      <c r="D13">
        <v>1.4</v>
      </c>
      <c r="E13">
        <v>250</v>
      </c>
      <c r="F13">
        <v>360</v>
      </c>
      <c r="G13">
        <v>490</v>
      </c>
      <c r="H13">
        <v>160</v>
      </c>
      <c r="J13">
        <v>50</v>
      </c>
      <c r="K13">
        <v>30</v>
      </c>
    </row>
    <row r="14" spans="1:11" x14ac:dyDescent="0.25">
      <c r="C14">
        <v>5.5</v>
      </c>
      <c r="D14">
        <v>1.5</v>
      </c>
      <c r="E14">
        <v>275</v>
      </c>
      <c r="F14">
        <v>396</v>
      </c>
      <c r="G14">
        <v>539</v>
      </c>
      <c r="H14">
        <v>176</v>
      </c>
      <c r="J14">
        <v>55</v>
      </c>
      <c r="K14">
        <v>33</v>
      </c>
    </row>
    <row r="15" spans="1:11" x14ac:dyDescent="0.25">
      <c r="C15">
        <v>6</v>
      </c>
      <c r="D15">
        <v>1.6</v>
      </c>
      <c r="E15">
        <v>300</v>
      </c>
      <c r="F15">
        <v>432</v>
      </c>
      <c r="G15">
        <v>588</v>
      </c>
      <c r="H15">
        <v>192</v>
      </c>
      <c r="J15">
        <v>60</v>
      </c>
      <c r="K15">
        <v>36</v>
      </c>
    </row>
    <row r="16" spans="1:11" x14ac:dyDescent="0.25">
      <c r="C16">
        <v>6.5</v>
      </c>
      <c r="D16">
        <v>1.7</v>
      </c>
      <c r="E16">
        <v>325</v>
      </c>
      <c r="F16">
        <v>468</v>
      </c>
      <c r="G16">
        <v>637</v>
      </c>
      <c r="H16">
        <v>208</v>
      </c>
      <c r="J16">
        <v>65</v>
      </c>
      <c r="K16">
        <v>39</v>
      </c>
    </row>
    <row r="17" spans="3:11" x14ac:dyDescent="0.25">
      <c r="C17">
        <v>7</v>
      </c>
      <c r="D17">
        <v>1.8</v>
      </c>
      <c r="E17">
        <v>350</v>
      </c>
      <c r="F17">
        <v>504</v>
      </c>
      <c r="G17">
        <v>686</v>
      </c>
      <c r="H17">
        <v>224</v>
      </c>
      <c r="J17">
        <v>70</v>
      </c>
      <c r="K17">
        <v>42</v>
      </c>
    </row>
    <row r="18" spans="3:11" x14ac:dyDescent="0.25">
      <c r="C18">
        <v>7.5</v>
      </c>
      <c r="D18">
        <v>1.9</v>
      </c>
      <c r="E18">
        <v>375</v>
      </c>
      <c r="F18">
        <v>540</v>
      </c>
      <c r="G18">
        <v>735</v>
      </c>
      <c r="H18">
        <v>240</v>
      </c>
      <c r="J18">
        <v>75</v>
      </c>
      <c r="K18">
        <v>45</v>
      </c>
    </row>
    <row r="19" spans="3:11" x14ac:dyDescent="0.25">
      <c r="C19">
        <v>8</v>
      </c>
      <c r="D19">
        <v>2</v>
      </c>
      <c r="E19">
        <v>400</v>
      </c>
      <c r="F19">
        <v>576</v>
      </c>
      <c r="G19">
        <v>784</v>
      </c>
      <c r="H19">
        <v>256</v>
      </c>
      <c r="J19">
        <v>80</v>
      </c>
      <c r="K19">
        <v>48</v>
      </c>
    </row>
    <row r="20" spans="3:11" x14ac:dyDescent="0.25">
      <c r="C20">
        <v>8.5</v>
      </c>
      <c r="D20">
        <v>2.1</v>
      </c>
      <c r="E20">
        <v>425</v>
      </c>
      <c r="F20">
        <v>612</v>
      </c>
      <c r="G20">
        <v>833</v>
      </c>
      <c r="H20">
        <v>272</v>
      </c>
      <c r="J20">
        <v>85</v>
      </c>
      <c r="K20">
        <v>51</v>
      </c>
    </row>
    <row r="21" spans="3:11" x14ac:dyDescent="0.25">
      <c r="C21">
        <v>9</v>
      </c>
      <c r="D21">
        <v>2.2000000000000002</v>
      </c>
      <c r="E21">
        <v>450</v>
      </c>
      <c r="F21">
        <v>648</v>
      </c>
      <c r="G21">
        <v>882</v>
      </c>
      <c r="H21">
        <v>288</v>
      </c>
      <c r="J21">
        <v>90</v>
      </c>
      <c r="K21">
        <v>54</v>
      </c>
    </row>
    <row r="22" spans="3:11" x14ac:dyDescent="0.25">
      <c r="C22">
        <v>9.5</v>
      </c>
      <c r="D22">
        <v>2.2999999999999998</v>
      </c>
      <c r="E22">
        <v>475</v>
      </c>
      <c r="F22">
        <v>684</v>
      </c>
      <c r="G22">
        <v>931</v>
      </c>
      <c r="H22">
        <v>304</v>
      </c>
      <c r="J22">
        <v>95</v>
      </c>
      <c r="K22">
        <v>57</v>
      </c>
    </row>
    <row r="23" spans="3:11" x14ac:dyDescent="0.25">
      <c r="C23">
        <v>10</v>
      </c>
      <c r="D23">
        <v>2.4</v>
      </c>
      <c r="E23">
        <v>500</v>
      </c>
      <c r="F23">
        <v>720</v>
      </c>
      <c r="G23">
        <v>980</v>
      </c>
      <c r="H23">
        <v>320</v>
      </c>
      <c r="J23">
        <v>100</v>
      </c>
      <c r="K23">
        <v>60</v>
      </c>
    </row>
    <row r="24" spans="3:11" x14ac:dyDescent="0.25">
      <c r="C24">
        <v>10.5</v>
      </c>
      <c r="D24">
        <v>2.5</v>
      </c>
      <c r="E24">
        <v>525</v>
      </c>
      <c r="F24">
        <v>756</v>
      </c>
      <c r="G24">
        <v>1029</v>
      </c>
      <c r="H24">
        <v>336</v>
      </c>
      <c r="J24">
        <v>105</v>
      </c>
      <c r="K24">
        <v>63</v>
      </c>
    </row>
    <row r="25" spans="3:11" x14ac:dyDescent="0.25">
      <c r="C25">
        <v>11</v>
      </c>
      <c r="D25">
        <v>2.6</v>
      </c>
      <c r="E25">
        <v>550</v>
      </c>
      <c r="F25">
        <v>792</v>
      </c>
      <c r="G25">
        <v>1078</v>
      </c>
      <c r="H25">
        <v>352</v>
      </c>
      <c r="J25">
        <v>110</v>
      </c>
      <c r="K25">
        <v>66</v>
      </c>
    </row>
    <row r="26" spans="3:11" x14ac:dyDescent="0.25">
      <c r="C26">
        <v>1.5</v>
      </c>
      <c r="D26">
        <v>2.7</v>
      </c>
      <c r="E26">
        <v>575</v>
      </c>
      <c r="F26">
        <v>828</v>
      </c>
      <c r="G26">
        <v>1127</v>
      </c>
      <c r="H26">
        <v>368</v>
      </c>
      <c r="J26">
        <v>115</v>
      </c>
      <c r="K26">
        <v>69</v>
      </c>
    </row>
    <row r="27" spans="3:11" x14ac:dyDescent="0.25">
      <c r="C27">
        <v>12</v>
      </c>
      <c r="D27">
        <v>2.8</v>
      </c>
      <c r="E27">
        <v>600</v>
      </c>
      <c r="F27">
        <v>864</v>
      </c>
      <c r="G27">
        <v>1176</v>
      </c>
      <c r="H27">
        <v>384</v>
      </c>
      <c r="J27">
        <v>120</v>
      </c>
      <c r="K27">
        <v>72</v>
      </c>
    </row>
    <row r="28" spans="3:11" x14ac:dyDescent="0.25">
      <c r="C28">
        <v>12.5</v>
      </c>
      <c r="D28">
        <v>2.9</v>
      </c>
    </row>
    <row r="29" spans="3:11" x14ac:dyDescent="0.25">
      <c r="C29">
        <v>13</v>
      </c>
      <c r="D29">
        <v>3</v>
      </c>
    </row>
    <row r="30" spans="3:11" x14ac:dyDescent="0.25">
      <c r="C30">
        <v>13.5</v>
      </c>
      <c r="D30">
        <v>3.1</v>
      </c>
    </row>
    <row r="31" spans="3:11" x14ac:dyDescent="0.25">
      <c r="C31">
        <v>14</v>
      </c>
      <c r="D31">
        <v>3.2</v>
      </c>
    </row>
    <row r="32" spans="3:11" x14ac:dyDescent="0.25">
      <c r="C32">
        <v>14.5</v>
      </c>
      <c r="D32">
        <v>3.3</v>
      </c>
    </row>
    <row r="33" spans="3:4" x14ac:dyDescent="0.25">
      <c r="C33">
        <v>15</v>
      </c>
      <c r="D33">
        <v>3.4</v>
      </c>
    </row>
    <row r="34" spans="3:4" x14ac:dyDescent="0.25">
      <c r="C34">
        <v>15.5</v>
      </c>
      <c r="D34">
        <v>3.5</v>
      </c>
    </row>
    <row r="35" spans="3:4" x14ac:dyDescent="0.25">
      <c r="C35">
        <v>16</v>
      </c>
      <c r="D35">
        <v>3.6</v>
      </c>
    </row>
    <row r="36" spans="3:4" x14ac:dyDescent="0.25">
      <c r="C36">
        <v>16.5</v>
      </c>
      <c r="D36">
        <v>3.7</v>
      </c>
    </row>
    <row r="37" spans="3:4" x14ac:dyDescent="0.25">
      <c r="C37">
        <v>17</v>
      </c>
      <c r="D37">
        <v>3.8</v>
      </c>
    </row>
    <row r="38" spans="3:4" x14ac:dyDescent="0.25">
      <c r="C38">
        <v>17.5</v>
      </c>
      <c r="D38">
        <v>3.9</v>
      </c>
    </row>
    <row r="39" spans="3:4" x14ac:dyDescent="0.25">
      <c r="C39">
        <v>18</v>
      </c>
      <c r="D39">
        <v>4</v>
      </c>
    </row>
    <row r="40" spans="3:4" x14ac:dyDescent="0.25">
      <c r="C40">
        <v>18.5</v>
      </c>
      <c r="D40">
        <v>4.0999999999999996</v>
      </c>
    </row>
    <row r="41" spans="3:4" x14ac:dyDescent="0.25">
      <c r="C41">
        <v>19</v>
      </c>
      <c r="D41">
        <v>4.2</v>
      </c>
    </row>
    <row r="42" spans="3:4" x14ac:dyDescent="0.25">
      <c r="C42">
        <v>19.5</v>
      </c>
      <c r="D42">
        <v>4.3</v>
      </c>
    </row>
    <row r="43" spans="3:4" x14ac:dyDescent="0.25">
      <c r="C43">
        <v>20</v>
      </c>
      <c r="D43">
        <v>4.4000000000000004</v>
      </c>
    </row>
    <row r="44" spans="3:4" x14ac:dyDescent="0.25">
      <c r="C44">
        <v>20.5</v>
      </c>
      <c r="D44">
        <v>4.5</v>
      </c>
    </row>
    <row r="45" spans="3:4" x14ac:dyDescent="0.25">
      <c r="C45">
        <v>21</v>
      </c>
      <c r="D45">
        <v>4.5999999999999996</v>
      </c>
    </row>
    <row r="46" spans="3:4" x14ac:dyDescent="0.25">
      <c r="C46">
        <v>21.5</v>
      </c>
      <c r="D46">
        <v>4.7</v>
      </c>
    </row>
    <row r="47" spans="3:4" x14ac:dyDescent="0.25">
      <c r="C47">
        <v>22</v>
      </c>
      <c r="D47">
        <v>4.8</v>
      </c>
    </row>
    <row r="48" spans="3:4" x14ac:dyDescent="0.25">
      <c r="C48">
        <v>22.5</v>
      </c>
      <c r="D48">
        <v>4.9000000000000004</v>
      </c>
    </row>
    <row r="49" spans="3:4" x14ac:dyDescent="0.25">
      <c r="C49">
        <v>23</v>
      </c>
      <c r="D49">
        <v>5</v>
      </c>
    </row>
    <row r="50" spans="3:4" x14ac:dyDescent="0.25">
      <c r="C50">
        <v>23.5</v>
      </c>
      <c r="D50">
        <v>5.0999999999999996</v>
      </c>
    </row>
    <row r="51" spans="3:4" x14ac:dyDescent="0.25">
      <c r="C51">
        <v>24</v>
      </c>
      <c r="D51">
        <v>5.2</v>
      </c>
    </row>
    <row r="52" spans="3:4" x14ac:dyDescent="0.25">
      <c r="C52">
        <v>24.5</v>
      </c>
      <c r="D52">
        <v>5.3</v>
      </c>
    </row>
    <row r="53" spans="3:4" x14ac:dyDescent="0.25">
      <c r="C53">
        <v>25</v>
      </c>
      <c r="D53">
        <v>5.4</v>
      </c>
    </row>
    <row r="54" spans="3:4" x14ac:dyDescent="0.25">
      <c r="C54">
        <v>25.5</v>
      </c>
      <c r="D54">
        <v>5.5</v>
      </c>
    </row>
    <row r="55" spans="3:4" x14ac:dyDescent="0.25">
      <c r="C55">
        <v>26</v>
      </c>
      <c r="D55">
        <v>5.6</v>
      </c>
    </row>
    <row r="56" spans="3:4" x14ac:dyDescent="0.25">
      <c r="C56">
        <v>26.5</v>
      </c>
      <c r="D56">
        <v>5.7</v>
      </c>
    </row>
    <row r="57" spans="3:4" x14ac:dyDescent="0.25">
      <c r="C57">
        <v>27</v>
      </c>
      <c r="D57">
        <v>5.8</v>
      </c>
    </row>
    <row r="58" spans="3:4" x14ac:dyDescent="0.25">
      <c r="C58">
        <v>27.5</v>
      </c>
      <c r="D58">
        <v>5.9</v>
      </c>
    </row>
    <row r="59" spans="3:4" x14ac:dyDescent="0.25">
      <c r="C59">
        <v>28</v>
      </c>
      <c r="D59">
        <v>6</v>
      </c>
    </row>
    <row r="60" spans="3:4" x14ac:dyDescent="0.25">
      <c r="C60">
        <v>28.5</v>
      </c>
      <c r="D60">
        <v>6.1</v>
      </c>
    </row>
    <row r="61" spans="3:4" x14ac:dyDescent="0.25">
      <c r="C61">
        <v>29</v>
      </c>
      <c r="D61">
        <v>6.2</v>
      </c>
    </row>
    <row r="62" spans="3:4" x14ac:dyDescent="0.25">
      <c r="C62">
        <v>29.5</v>
      </c>
      <c r="D62">
        <v>6.3</v>
      </c>
    </row>
    <row r="63" spans="3:4" x14ac:dyDescent="0.25">
      <c r="C63">
        <v>30</v>
      </c>
      <c r="D63">
        <v>6.4</v>
      </c>
    </row>
    <row r="64" spans="3:4" x14ac:dyDescent="0.25">
      <c r="D64">
        <v>6.5</v>
      </c>
    </row>
    <row r="65" spans="4:4" x14ac:dyDescent="0.25">
      <c r="D65">
        <v>6.6</v>
      </c>
    </row>
    <row r="66" spans="4:4" x14ac:dyDescent="0.25">
      <c r="D66">
        <v>6.7</v>
      </c>
    </row>
    <row r="67" spans="4:4" x14ac:dyDescent="0.25">
      <c r="D67">
        <v>6.8</v>
      </c>
    </row>
    <row r="68" spans="4:4" x14ac:dyDescent="0.25">
      <c r="D68">
        <v>6.9</v>
      </c>
    </row>
    <row r="69" spans="4:4" x14ac:dyDescent="0.25">
      <c r="D69">
        <v>7</v>
      </c>
    </row>
  </sheetData>
  <printOptions horizontalCentered="1"/>
  <pageMargins left="0.98425196850393704" right="0.98425196850393704" top="0.98425196850393704" bottom="0.98425196850393704" header="1.1811023622047245" footer="0.51181102362204722"/>
  <pageSetup paperSize="9" orientation="portrait" r:id="rId1"/>
  <headerFooter>
    <oddHeader>&amp;R
&amp;G</oddHeader>
    <oddFooter>&amp;C&amp;"Arial Narrow,Standard"&amp;10&amp;A - Seite &amp;P von &amp;N&amp;R&amp;D</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5" tint="0.59999389629810485"/>
    <pageSetUpPr fitToPage="1"/>
  </sheetPr>
  <dimension ref="A1:Q223"/>
  <sheetViews>
    <sheetView tabSelected="1" view="pageLayout" topLeftCell="A46" zoomScale="120" zoomScaleNormal="100" zoomScalePageLayoutView="120" workbookViewId="0">
      <selection activeCell="Q48" sqref="Q48"/>
    </sheetView>
  </sheetViews>
  <sheetFormatPr baseColWidth="10" defaultColWidth="11.42578125" defaultRowHeight="15" x14ac:dyDescent="0.25"/>
  <cols>
    <col min="1" max="1" width="10" style="23" customWidth="1"/>
    <col min="2" max="2" width="5.28515625" style="23" customWidth="1"/>
    <col min="3" max="3" width="10" style="23" customWidth="1"/>
    <col min="4" max="4" width="9.42578125" style="23" customWidth="1"/>
    <col min="5" max="5" width="41.42578125" style="23" customWidth="1"/>
    <col min="6" max="6" width="6" style="24" customWidth="1"/>
    <col min="7" max="7" width="8.5703125" style="70" customWidth="1"/>
    <col min="8" max="8" width="5.85546875" style="24" bestFit="1" customWidth="1"/>
    <col min="9" max="9" width="5.5703125" style="25" customWidth="1"/>
    <col min="10" max="12" width="5.5703125" style="23" customWidth="1"/>
    <col min="13" max="15" width="5.5703125" style="23" bestFit="1" customWidth="1"/>
    <col min="16" max="16" width="6" style="57" customWidth="1"/>
    <col min="17" max="17" width="9.42578125" style="23" customWidth="1"/>
    <col min="18" max="16384" width="11.42578125" style="23"/>
  </cols>
  <sheetData>
    <row r="1" spans="1:17" ht="18.75" customHeight="1" x14ac:dyDescent="0.25">
      <c r="A1" s="328" t="s">
        <v>12</v>
      </c>
      <c r="B1" s="329"/>
      <c r="C1" s="329"/>
      <c r="D1" s="329"/>
      <c r="E1" s="26"/>
      <c r="F1" s="27"/>
      <c r="G1" s="27"/>
      <c r="H1" s="27"/>
      <c r="I1" s="26"/>
      <c r="J1" s="28"/>
      <c r="K1" s="28"/>
      <c r="L1" s="28"/>
      <c r="M1" s="28"/>
      <c r="N1" s="28"/>
      <c r="O1" s="28"/>
      <c r="P1" s="29"/>
      <c r="Q1" s="30"/>
    </row>
    <row r="2" spans="1:17" ht="6.75" customHeight="1" x14ac:dyDescent="0.25">
      <c r="A2" s="331"/>
      <c r="B2" s="332"/>
      <c r="C2" s="332"/>
      <c r="D2" s="332"/>
      <c r="E2" s="332"/>
      <c r="F2" s="332"/>
      <c r="G2" s="332"/>
      <c r="H2" s="332"/>
      <c r="I2" s="31"/>
      <c r="J2" s="31"/>
      <c r="K2" s="31"/>
      <c r="L2" s="31"/>
      <c r="M2" s="31"/>
      <c r="N2" s="31"/>
      <c r="O2" s="31"/>
      <c r="P2" s="32"/>
      <c r="Q2" s="33"/>
    </row>
    <row r="3" spans="1:17" x14ac:dyDescent="0.25">
      <c r="A3" s="302" t="str">
        <f>IF(Stammblatt!C2="","",Stammblatt!C2)</f>
        <v/>
      </c>
      <c r="B3" s="303"/>
      <c r="C3" s="303"/>
      <c r="D3" s="303"/>
      <c r="E3" s="303"/>
      <c r="F3" s="303"/>
      <c r="G3" s="79" t="s">
        <v>49</v>
      </c>
      <c r="H3" s="166" t="str">
        <f>IF(Stammblatt!C9="","",Stammblatt!C9)</f>
        <v/>
      </c>
      <c r="I3" s="166"/>
      <c r="J3" s="166"/>
      <c r="K3" s="166"/>
      <c r="L3" s="166"/>
      <c r="M3" s="140" t="str">
        <f>IF(N3="","","/")</f>
        <v/>
      </c>
      <c r="N3" s="333" t="str">
        <f>IF(Stammblatt!C8="","",Stammblatt!C8)</f>
        <v/>
      </c>
      <c r="O3" s="333"/>
      <c r="P3" s="333"/>
      <c r="Q3" s="334"/>
    </row>
    <row r="4" spans="1:17" ht="15" customHeight="1" x14ac:dyDescent="0.25">
      <c r="A4" s="72">
        <f>Stammblatt!C4</f>
        <v>0</v>
      </c>
      <c r="B4" s="37" t="s">
        <v>24</v>
      </c>
      <c r="C4" s="36">
        <f>Stammblatt!C5</f>
        <v>0</v>
      </c>
      <c r="D4" s="36"/>
      <c r="E4" s="37"/>
      <c r="F4" s="38"/>
      <c r="G4" s="39"/>
      <c r="H4" s="38"/>
      <c r="I4" s="39"/>
      <c r="J4" s="40"/>
      <c r="K4" s="325"/>
      <c r="L4" s="325"/>
      <c r="M4" s="41"/>
      <c r="N4" s="41"/>
      <c r="O4" s="42"/>
      <c r="P4" s="43"/>
      <c r="Q4" s="44"/>
    </row>
    <row r="5" spans="1:17" ht="6.75" customHeight="1" x14ac:dyDescent="0.25">
      <c r="A5" s="310" t="s">
        <v>48</v>
      </c>
      <c r="B5" s="313" t="s">
        <v>0</v>
      </c>
      <c r="C5" s="314"/>
      <c r="D5" s="314"/>
      <c r="E5" s="315"/>
      <c r="F5" s="322" t="s">
        <v>37</v>
      </c>
      <c r="G5" s="304" t="s">
        <v>38</v>
      </c>
      <c r="H5" s="305"/>
      <c r="I5" s="326" t="s">
        <v>16</v>
      </c>
      <c r="J5" s="326" t="s">
        <v>17</v>
      </c>
      <c r="K5" s="326" t="s">
        <v>18</v>
      </c>
      <c r="L5" s="326" t="s">
        <v>19</v>
      </c>
      <c r="M5" s="326" t="s">
        <v>20</v>
      </c>
      <c r="N5" s="326" t="s">
        <v>21</v>
      </c>
      <c r="O5" s="326" t="s">
        <v>22</v>
      </c>
      <c r="P5" s="335" t="s">
        <v>10</v>
      </c>
      <c r="Q5" s="341" t="s">
        <v>11</v>
      </c>
    </row>
    <row r="6" spans="1:17" ht="15" customHeight="1" x14ac:dyDescent="0.25">
      <c r="A6" s="311"/>
      <c r="B6" s="316"/>
      <c r="C6" s="317"/>
      <c r="D6" s="317"/>
      <c r="E6" s="318"/>
      <c r="F6" s="323"/>
      <c r="G6" s="306"/>
      <c r="H6" s="307"/>
      <c r="I6" s="327"/>
      <c r="J6" s="327"/>
      <c r="K6" s="327"/>
      <c r="L6" s="327"/>
      <c r="M6" s="327"/>
      <c r="N6" s="327"/>
      <c r="O6" s="327"/>
      <c r="P6" s="336"/>
      <c r="Q6" s="342"/>
    </row>
    <row r="7" spans="1:17" ht="23.25" customHeight="1" x14ac:dyDescent="0.25">
      <c r="A7" s="312"/>
      <c r="B7" s="319"/>
      <c r="C7" s="320"/>
      <c r="D7" s="320"/>
      <c r="E7" s="321"/>
      <c r="F7" s="324"/>
      <c r="G7" s="308"/>
      <c r="H7" s="309"/>
      <c r="I7" s="88">
        <f>Stammblatt!C4</f>
        <v>0</v>
      </c>
      <c r="J7" s="88" t="str">
        <f>IF(Messedauer&gt;1,DATE(YEAR(I7),MONTH(I7),DAY(I7)+1),"X")</f>
        <v>X</v>
      </c>
      <c r="K7" s="88" t="str">
        <f>IF(Messedauer&gt;2,DATE(YEAR(J7),MONTH(J7),DAY(J7)+1),"X")</f>
        <v>X</v>
      </c>
      <c r="L7" s="88" t="str">
        <f>IF(Messedauer&gt;3,DATE(YEAR(K7),MONTH(K7),DAY(K7)+1),"X")</f>
        <v>X</v>
      </c>
      <c r="M7" s="88" t="str">
        <f>IF(Messedauer&gt;4,DATE(YEAR(L7),MONTH(L7),DAY(L7)+1),"X")</f>
        <v>X</v>
      </c>
      <c r="N7" s="88" t="str">
        <f>IF(Messedauer&gt;5,DATE(YEAR(M7),MONTH(M7),DAY(M7)+1),"X")</f>
        <v>X</v>
      </c>
      <c r="O7" s="88" t="str">
        <f>IF(Messedauer&gt;6,DATE(YEAR(N7),MONTH(N7),DAY(N7)+1),"X")</f>
        <v>X</v>
      </c>
      <c r="P7" s="337"/>
      <c r="Q7" s="343"/>
    </row>
    <row r="8" spans="1:17" ht="15" customHeight="1" x14ac:dyDescent="0.25">
      <c r="A8" s="152"/>
      <c r="B8" s="142"/>
      <c r="C8" s="142"/>
      <c r="D8" s="142"/>
      <c r="E8" s="142"/>
      <c r="F8" s="153"/>
      <c r="G8" s="143"/>
      <c r="H8" s="143"/>
      <c r="I8" s="154"/>
      <c r="J8" s="154"/>
      <c r="K8" s="154"/>
      <c r="L8" s="154"/>
      <c r="M8" s="154"/>
      <c r="N8" s="154"/>
      <c r="O8" s="154"/>
      <c r="P8" s="155"/>
      <c r="Q8" s="144"/>
    </row>
    <row r="9" spans="1:17" ht="15" customHeight="1" x14ac:dyDescent="0.25">
      <c r="A9" s="338" t="s">
        <v>13</v>
      </c>
      <c r="B9" s="339"/>
      <c r="C9" s="339"/>
      <c r="D9" s="339"/>
      <c r="E9" s="339"/>
      <c r="F9" s="339"/>
      <c r="G9" s="339"/>
      <c r="H9" s="340"/>
      <c r="I9" s="85" t="s">
        <v>1</v>
      </c>
      <c r="J9" s="86" t="s">
        <v>1</v>
      </c>
      <c r="K9" s="86" t="s">
        <v>1</v>
      </c>
      <c r="L9" s="86" t="s">
        <v>1</v>
      </c>
      <c r="M9" s="86" t="s">
        <v>1</v>
      </c>
      <c r="N9" s="86" t="s">
        <v>1</v>
      </c>
      <c r="O9" s="86" t="s">
        <v>1</v>
      </c>
      <c r="P9" s="162" t="str">
        <f>IF(SUM(P10:P20)&gt;0,SUM(P10:P20),"")</f>
        <v/>
      </c>
      <c r="Q9" s="127">
        <f>SUM(Q10:Q20)</f>
        <v>0</v>
      </c>
    </row>
    <row r="10" spans="1:17" ht="15" customHeight="1" x14ac:dyDescent="0.25">
      <c r="A10" s="47"/>
      <c r="B10" s="280" t="s">
        <v>431</v>
      </c>
      <c r="C10" s="281"/>
      <c r="D10" s="281"/>
      <c r="E10" s="282"/>
      <c r="F10" s="50">
        <v>20</v>
      </c>
      <c r="G10" s="68">
        <v>3.3</v>
      </c>
      <c r="H10" s="50" t="s">
        <v>39</v>
      </c>
      <c r="I10" s="51"/>
      <c r="J10" s="51"/>
      <c r="K10" s="51"/>
      <c r="L10" s="51"/>
      <c r="M10" s="51"/>
      <c r="N10" s="51"/>
      <c r="O10" s="51"/>
      <c r="P10" s="52" t="str">
        <f>IF(SUM(I10:O10)&gt;0,SUM(I10:O10),"")</f>
        <v/>
      </c>
      <c r="Q10" s="53" t="str">
        <f t="shared" ref="Q10:Q20" si="0">IF(P10="","",(P10*G10))</f>
        <v/>
      </c>
    </row>
    <row r="11" spans="1:17" x14ac:dyDescent="0.25">
      <c r="A11" s="47"/>
      <c r="B11" s="280" t="s">
        <v>374</v>
      </c>
      <c r="C11" s="281"/>
      <c r="D11" s="281"/>
      <c r="E11" s="282"/>
      <c r="F11" s="50">
        <v>20</v>
      </c>
      <c r="G11" s="68">
        <v>5.9</v>
      </c>
      <c r="H11" s="50" t="s">
        <v>39</v>
      </c>
      <c r="I11" s="51"/>
      <c r="J11" s="51"/>
      <c r="K11" s="51"/>
      <c r="L11" s="51"/>
      <c r="M11" s="51"/>
      <c r="N11" s="51"/>
      <c r="O11" s="51"/>
      <c r="P11" s="52" t="str">
        <f t="shared" ref="P11:P20" si="1">IF(SUM(I11:O11)&gt;0,SUM(I11:O11),"")</f>
        <v/>
      </c>
      <c r="Q11" s="53" t="str">
        <f t="shared" si="0"/>
        <v/>
      </c>
    </row>
    <row r="12" spans="1:17" x14ac:dyDescent="0.25">
      <c r="A12" s="184"/>
      <c r="B12" s="280" t="s">
        <v>375</v>
      </c>
      <c r="C12" s="281"/>
      <c r="D12" s="281"/>
      <c r="E12" s="282"/>
      <c r="F12" s="50">
        <v>20</v>
      </c>
      <c r="G12" s="68">
        <v>2.5</v>
      </c>
      <c r="H12" s="50" t="s">
        <v>39</v>
      </c>
      <c r="I12" s="51"/>
      <c r="J12" s="51"/>
      <c r="K12" s="51"/>
      <c r="L12" s="51"/>
      <c r="M12" s="51"/>
      <c r="N12" s="51"/>
      <c r="O12" s="51"/>
      <c r="P12" s="52" t="str">
        <f t="shared" si="1"/>
        <v/>
      </c>
      <c r="Q12" s="53" t="str">
        <f t="shared" si="0"/>
        <v/>
      </c>
    </row>
    <row r="13" spans="1:17" x14ac:dyDescent="0.25">
      <c r="A13" s="47"/>
      <c r="B13" s="280" t="s">
        <v>376</v>
      </c>
      <c r="C13" s="281"/>
      <c r="D13" s="281"/>
      <c r="E13" s="282"/>
      <c r="F13" s="50">
        <v>20</v>
      </c>
      <c r="G13" s="68">
        <v>3.5</v>
      </c>
      <c r="H13" s="50" t="s">
        <v>39</v>
      </c>
      <c r="I13" s="51"/>
      <c r="J13" s="51"/>
      <c r="K13" s="51"/>
      <c r="L13" s="51"/>
      <c r="M13" s="51"/>
      <c r="N13" s="51"/>
      <c r="O13" s="51"/>
      <c r="P13" s="52" t="str">
        <f t="shared" si="1"/>
        <v/>
      </c>
      <c r="Q13" s="53" t="str">
        <f t="shared" si="0"/>
        <v/>
      </c>
    </row>
    <row r="14" spans="1:17" ht="15" customHeight="1" x14ac:dyDescent="0.25">
      <c r="A14" s="47"/>
      <c r="B14" s="280" t="s">
        <v>377</v>
      </c>
      <c r="C14" s="281"/>
      <c r="D14" s="281"/>
      <c r="E14" s="282"/>
      <c r="F14" s="50">
        <v>20</v>
      </c>
      <c r="G14" s="68">
        <v>2.75</v>
      </c>
      <c r="H14" s="50" t="s">
        <v>39</v>
      </c>
      <c r="I14" s="51"/>
      <c r="J14" s="51"/>
      <c r="K14" s="51"/>
      <c r="L14" s="51"/>
      <c r="M14" s="51"/>
      <c r="N14" s="51"/>
      <c r="O14" s="51"/>
      <c r="P14" s="52" t="str">
        <f t="shared" si="1"/>
        <v/>
      </c>
      <c r="Q14" s="53" t="str">
        <f t="shared" si="0"/>
        <v/>
      </c>
    </row>
    <row r="15" spans="1:17" x14ac:dyDescent="0.25">
      <c r="A15" s="47"/>
      <c r="B15" s="280" t="s">
        <v>378</v>
      </c>
      <c r="C15" s="281"/>
      <c r="D15" s="281"/>
      <c r="E15" s="282"/>
      <c r="F15" s="50">
        <v>20</v>
      </c>
      <c r="G15" s="68">
        <v>2.75</v>
      </c>
      <c r="H15" s="50" t="s">
        <v>39</v>
      </c>
      <c r="I15" s="51"/>
      <c r="J15" s="51"/>
      <c r="K15" s="51"/>
      <c r="L15" s="51"/>
      <c r="M15" s="51"/>
      <c r="N15" s="51"/>
      <c r="O15" s="51"/>
      <c r="P15" s="52" t="str">
        <f t="shared" si="1"/>
        <v/>
      </c>
      <c r="Q15" s="53" t="str">
        <f t="shared" si="0"/>
        <v/>
      </c>
    </row>
    <row r="16" spans="1:17" x14ac:dyDescent="0.25">
      <c r="A16" s="184"/>
      <c r="B16" s="280" t="s">
        <v>379</v>
      </c>
      <c r="C16" s="281"/>
      <c r="D16" s="281"/>
      <c r="E16" s="282"/>
      <c r="F16" s="50">
        <v>20</v>
      </c>
      <c r="G16" s="68">
        <v>2.75</v>
      </c>
      <c r="H16" s="50" t="s">
        <v>39</v>
      </c>
      <c r="I16" s="51"/>
      <c r="J16" s="51"/>
      <c r="K16" s="51"/>
      <c r="L16" s="51"/>
      <c r="M16" s="51"/>
      <c r="N16" s="51"/>
      <c r="O16" s="51"/>
      <c r="P16" s="52" t="str">
        <f>IF(SUM(I16:O16)&gt;0,SUM(I16:O16),"")</f>
        <v/>
      </c>
      <c r="Q16" s="53" t="str">
        <f t="shared" si="0"/>
        <v/>
      </c>
    </row>
    <row r="17" spans="1:17" x14ac:dyDescent="0.25">
      <c r="A17" s="47"/>
      <c r="B17" s="280" t="s">
        <v>380</v>
      </c>
      <c r="C17" s="281"/>
      <c r="D17" s="281"/>
      <c r="E17" s="282"/>
      <c r="F17" s="50">
        <v>20</v>
      </c>
      <c r="G17" s="68">
        <v>3.3</v>
      </c>
      <c r="H17" s="50" t="s">
        <v>39</v>
      </c>
      <c r="I17" s="51"/>
      <c r="J17" s="51"/>
      <c r="K17" s="51"/>
      <c r="L17" s="51"/>
      <c r="M17" s="51"/>
      <c r="N17" s="51"/>
      <c r="O17" s="51"/>
      <c r="P17" s="52" t="str">
        <f t="shared" si="1"/>
        <v/>
      </c>
      <c r="Q17" s="53" t="str">
        <f t="shared" si="0"/>
        <v/>
      </c>
    </row>
    <row r="18" spans="1:17" x14ac:dyDescent="0.25">
      <c r="A18" s="47"/>
      <c r="B18" s="280" t="s">
        <v>381</v>
      </c>
      <c r="C18" s="281"/>
      <c r="D18" s="281"/>
      <c r="E18" s="282"/>
      <c r="F18" s="50">
        <v>20</v>
      </c>
      <c r="G18" s="68">
        <v>2.5</v>
      </c>
      <c r="H18" s="50" t="s">
        <v>39</v>
      </c>
      <c r="I18" s="51"/>
      <c r="J18" s="51"/>
      <c r="K18" s="51"/>
      <c r="L18" s="51"/>
      <c r="M18" s="51"/>
      <c r="N18" s="51"/>
      <c r="O18" s="51"/>
      <c r="P18" s="52" t="str">
        <f t="shared" ref="P18" si="2">IF(SUM(I18:O18)&gt;0,SUM(I18:O18),"")</f>
        <v/>
      </c>
      <c r="Q18" s="53" t="str">
        <f t="shared" ref="Q18:Q19" si="3">IF(P18="","",(P18*G18))</f>
        <v/>
      </c>
    </row>
    <row r="19" spans="1:17" x14ac:dyDescent="0.25">
      <c r="A19" s="47"/>
      <c r="B19" s="280" t="s">
        <v>595</v>
      </c>
      <c r="C19" s="281"/>
      <c r="D19" s="281"/>
      <c r="E19" s="282"/>
      <c r="F19" s="50">
        <v>1</v>
      </c>
      <c r="G19" s="68">
        <v>395</v>
      </c>
      <c r="H19" s="50" t="s">
        <v>152</v>
      </c>
      <c r="I19" s="51"/>
      <c r="J19" s="51"/>
      <c r="K19" s="51"/>
      <c r="L19" s="51"/>
      <c r="M19" s="51"/>
      <c r="N19" s="51"/>
      <c r="O19" s="51"/>
      <c r="P19" s="52" t="str">
        <f t="shared" ref="P19" si="4">IF(SUM(I19:O19)&gt;0,SUM(I19:O19),"")</f>
        <v/>
      </c>
      <c r="Q19" s="53" t="str">
        <f t="shared" si="3"/>
        <v/>
      </c>
    </row>
    <row r="20" spans="1:17" x14ac:dyDescent="0.25">
      <c r="A20" s="47"/>
      <c r="B20" s="280" t="s">
        <v>594</v>
      </c>
      <c r="C20" s="281"/>
      <c r="D20" s="281"/>
      <c r="E20" s="282"/>
      <c r="F20" s="50">
        <v>1</v>
      </c>
      <c r="G20" s="68">
        <v>125.9</v>
      </c>
      <c r="H20" s="50" t="s">
        <v>152</v>
      </c>
      <c r="I20" s="51"/>
      <c r="J20" s="51"/>
      <c r="K20" s="51"/>
      <c r="L20" s="51"/>
      <c r="M20" s="51"/>
      <c r="N20" s="51"/>
      <c r="O20" s="51"/>
      <c r="P20" s="52" t="str">
        <f t="shared" si="1"/>
        <v/>
      </c>
      <c r="Q20" s="53" t="str">
        <f t="shared" si="0"/>
        <v/>
      </c>
    </row>
    <row r="21" spans="1:17" ht="15" customHeight="1" x14ac:dyDescent="0.25">
      <c r="A21" s="295" t="s">
        <v>14</v>
      </c>
      <c r="B21" s="296"/>
      <c r="C21" s="296"/>
      <c r="D21" s="296"/>
      <c r="E21" s="296"/>
      <c r="F21" s="296"/>
      <c r="G21" s="296"/>
      <c r="H21" s="297"/>
      <c r="I21" s="54" t="s">
        <v>1</v>
      </c>
      <c r="J21" s="45" t="s">
        <v>1</v>
      </c>
      <c r="K21" s="45" t="s">
        <v>1</v>
      </c>
      <c r="L21" s="45" t="s">
        <v>1</v>
      </c>
      <c r="M21" s="45" t="s">
        <v>1</v>
      </c>
      <c r="N21" s="45" t="s">
        <v>1</v>
      </c>
      <c r="O21" s="45" t="s">
        <v>1</v>
      </c>
      <c r="P21" s="163" t="str">
        <f>IF(SUM(P22:P30)&gt;0,SUM(P22:P30),"")</f>
        <v/>
      </c>
      <c r="Q21" s="127" t="str">
        <f>IF(SUM(Q22:Q30)&gt;0,SUM(Q22:Q30),"")</f>
        <v/>
      </c>
    </row>
    <row r="22" spans="1:17" ht="15" customHeight="1" x14ac:dyDescent="0.25">
      <c r="A22" s="47"/>
      <c r="B22" s="280" t="s">
        <v>531</v>
      </c>
      <c r="C22" s="281"/>
      <c r="D22" s="281"/>
      <c r="E22" s="282"/>
      <c r="F22" s="50">
        <v>1</v>
      </c>
      <c r="G22" s="68">
        <v>5.2</v>
      </c>
      <c r="H22" s="50" t="s">
        <v>39</v>
      </c>
      <c r="I22" s="51"/>
      <c r="J22" s="51"/>
      <c r="K22" s="51"/>
      <c r="L22" s="51"/>
      <c r="M22" s="51"/>
      <c r="N22" s="51"/>
      <c r="O22" s="51"/>
      <c r="P22" s="52" t="str">
        <f>IF(SUM(I22:O22)&gt;0,SUM(I22:O22),"")</f>
        <v/>
      </c>
      <c r="Q22" s="53" t="str">
        <f t="shared" ref="Q22:Q30" si="5">IF(P22="","",PRODUCT(P22,G22))</f>
        <v/>
      </c>
    </row>
    <row r="23" spans="1:17" ht="15" customHeight="1" x14ac:dyDescent="0.25">
      <c r="A23" s="47"/>
      <c r="B23" s="280" t="s">
        <v>432</v>
      </c>
      <c r="C23" s="281"/>
      <c r="D23" s="281"/>
      <c r="E23" s="282"/>
      <c r="F23" s="50">
        <v>1</v>
      </c>
      <c r="G23" s="68">
        <v>5.4</v>
      </c>
      <c r="H23" s="50" t="s">
        <v>39</v>
      </c>
      <c r="I23" s="51"/>
      <c r="J23" s="51"/>
      <c r="K23" s="51"/>
      <c r="L23" s="51"/>
      <c r="M23" s="51"/>
      <c r="N23" s="51"/>
      <c r="O23" s="51"/>
      <c r="P23" s="52" t="str">
        <f>IF(SUM(I23:O23)&gt;0,SUM(I23:O23),"")</f>
        <v/>
      </c>
      <c r="Q23" s="53" t="str">
        <f t="shared" si="5"/>
        <v/>
      </c>
    </row>
    <row r="24" spans="1:17" ht="15" customHeight="1" x14ac:dyDescent="0.25">
      <c r="A24" s="47"/>
      <c r="B24" s="280" t="s">
        <v>532</v>
      </c>
      <c r="C24" s="281"/>
      <c r="D24" s="281"/>
      <c r="E24" s="282"/>
      <c r="F24" s="50" t="s">
        <v>9</v>
      </c>
      <c r="G24" s="68">
        <v>10.95</v>
      </c>
      <c r="H24" s="50" t="s">
        <v>44</v>
      </c>
      <c r="I24" s="51"/>
      <c r="J24" s="51"/>
      <c r="K24" s="51"/>
      <c r="L24" s="51"/>
      <c r="M24" s="51"/>
      <c r="N24" s="51"/>
      <c r="O24" s="51"/>
      <c r="P24" s="52" t="str">
        <f t="shared" ref="P24:P30" si="6">IF(SUM(I24:O24)&gt;0,SUM(I24:O24),"")</f>
        <v/>
      </c>
      <c r="Q24" s="53" t="str">
        <f t="shared" si="5"/>
        <v/>
      </c>
    </row>
    <row r="25" spans="1:17" x14ac:dyDescent="0.25">
      <c r="A25" s="47"/>
      <c r="B25" s="280" t="s">
        <v>382</v>
      </c>
      <c r="C25" s="281"/>
      <c r="D25" s="281"/>
      <c r="E25" s="282"/>
      <c r="F25" s="50">
        <v>10</v>
      </c>
      <c r="G25" s="68">
        <v>1.35</v>
      </c>
      <c r="H25" s="50" t="s">
        <v>39</v>
      </c>
      <c r="I25" s="51"/>
      <c r="J25" s="51"/>
      <c r="K25" s="51"/>
      <c r="L25" s="51"/>
      <c r="M25" s="51"/>
      <c r="N25" s="51"/>
      <c r="O25" s="51"/>
      <c r="P25" s="52" t="str">
        <f t="shared" si="6"/>
        <v/>
      </c>
      <c r="Q25" s="53" t="str">
        <f t="shared" si="5"/>
        <v/>
      </c>
    </row>
    <row r="26" spans="1:17" ht="15" customHeight="1" x14ac:dyDescent="0.25">
      <c r="A26" s="47"/>
      <c r="B26" s="280" t="s">
        <v>569</v>
      </c>
      <c r="C26" s="281"/>
      <c r="D26" s="281"/>
      <c r="E26" s="282"/>
      <c r="F26" s="50">
        <v>1</v>
      </c>
      <c r="G26" s="68">
        <v>5.5</v>
      </c>
      <c r="H26" s="50" t="s">
        <v>39</v>
      </c>
      <c r="I26" s="51"/>
      <c r="J26" s="51"/>
      <c r="K26" s="51"/>
      <c r="L26" s="51"/>
      <c r="M26" s="51"/>
      <c r="N26" s="51"/>
      <c r="O26" s="51"/>
      <c r="P26" s="52" t="str">
        <f t="shared" si="6"/>
        <v/>
      </c>
      <c r="Q26" s="53" t="str">
        <f t="shared" si="5"/>
        <v/>
      </c>
    </row>
    <row r="27" spans="1:17" ht="15" customHeight="1" x14ac:dyDescent="0.25">
      <c r="A27" s="47"/>
      <c r="B27" s="280" t="s">
        <v>383</v>
      </c>
      <c r="C27" s="281"/>
      <c r="D27" s="281"/>
      <c r="E27" s="282"/>
      <c r="F27" s="50">
        <v>10</v>
      </c>
      <c r="G27" s="68">
        <v>1.45</v>
      </c>
      <c r="H27" s="50" t="s">
        <v>39</v>
      </c>
      <c r="I27" s="51"/>
      <c r="J27" s="51"/>
      <c r="K27" s="51"/>
      <c r="L27" s="51"/>
      <c r="M27" s="51"/>
      <c r="N27" s="51"/>
      <c r="O27" s="51"/>
      <c r="P27" s="52" t="str">
        <f t="shared" si="6"/>
        <v/>
      </c>
      <c r="Q27" s="53" t="str">
        <f t="shared" si="5"/>
        <v/>
      </c>
    </row>
    <row r="28" spans="1:17" ht="15" customHeight="1" x14ac:dyDescent="0.25">
      <c r="A28" s="47"/>
      <c r="B28" s="280" t="s">
        <v>433</v>
      </c>
      <c r="C28" s="281"/>
      <c r="D28" s="281"/>
      <c r="E28" s="282"/>
      <c r="F28" s="50">
        <v>20</v>
      </c>
      <c r="G28" s="68">
        <v>1.2</v>
      </c>
      <c r="H28" s="50" t="s">
        <v>39</v>
      </c>
      <c r="I28" s="51"/>
      <c r="J28" s="51"/>
      <c r="K28" s="51"/>
      <c r="L28" s="51"/>
      <c r="M28" s="51"/>
      <c r="N28" s="51"/>
      <c r="O28" s="51"/>
      <c r="P28" s="52" t="str">
        <f t="shared" si="6"/>
        <v/>
      </c>
      <c r="Q28" s="53" t="str">
        <f t="shared" si="5"/>
        <v/>
      </c>
    </row>
    <row r="29" spans="1:17" ht="15" customHeight="1" x14ac:dyDescent="0.25">
      <c r="A29" s="47"/>
      <c r="B29" s="280" t="s">
        <v>533</v>
      </c>
      <c r="C29" s="281"/>
      <c r="D29" s="281"/>
      <c r="E29" s="282"/>
      <c r="F29" s="50">
        <v>10</v>
      </c>
      <c r="G29" s="68">
        <v>0.95</v>
      </c>
      <c r="H29" s="50" t="s">
        <v>39</v>
      </c>
      <c r="I29" s="51"/>
      <c r="J29" s="51"/>
      <c r="K29" s="51"/>
      <c r="L29" s="51"/>
      <c r="M29" s="51"/>
      <c r="N29" s="51"/>
      <c r="O29" s="51"/>
      <c r="P29" s="52" t="str">
        <f t="shared" si="6"/>
        <v/>
      </c>
      <c r="Q29" s="53" t="str">
        <f t="shared" si="5"/>
        <v/>
      </c>
    </row>
    <row r="30" spans="1:17" ht="15" customHeight="1" x14ac:dyDescent="0.25">
      <c r="A30" s="47"/>
      <c r="B30" s="280" t="s">
        <v>434</v>
      </c>
      <c r="C30" s="281"/>
      <c r="D30" s="281"/>
      <c r="E30" s="282"/>
      <c r="F30" s="50">
        <v>10</v>
      </c>
      <c r="G30" s="68">
        <v>1.45</v>
      </c>
      <c r="H30" s="50" t="s">
        <v>39</v>
      </c>
      <c r="I30" s="51"/>
      <c r="J30" s="51"/>
      <c r="K30" s="51"/>
      <c r="L30" s="51"/>
      <c r="M30" s="51"/>
      <c r="N30" s="51"/>
      <c r="O30" s="51"/>
      <c r="P30" s="52" t="str">
        <f t="shared" si="6"/>
        <v/>
      </c>
      <c r="Q30" s="53" t="str">
        <f t="shared" si="5"/>
        <v/>
      </c>
    </row>
    <row r="31" spans="1:17" ht="15" customHeight="1" x14ac:dyDescent="0.25">
      <c r="A31" s="295" t="s">
        <v>15</v>
      </c>
      <c r="B31" s="296"/>
      <c r="C31" s="296"/>
      <c r="D31" s="296"/>
      <c r="E31" s="296"/>
      <c r="F31" s="296"/>
      <c r="G31" s="296"/>
      <c r="H31" s="297"/>
      <c r="I31" s="133" t="s">
        <v>1</v>
      </c>
      <c r="J31" s="133" t="s">
        <v>1</v>
      </c>
      <c r="K31" s="133" t="s">
        <v>1</v>
      </c>
      <c r="L31" s="133" t="s">
        <v>1</v>
      </c>
      <c r="M31" s="133" t="s">
        <v>1</v>
      </c>
      <c r="N31" s="133" t="s">
        <v>1</v>
      </c>
      <c r="O31" s="134" t="s">
        <v>1</v>
      </c>
      <c r="P31" s="132" t="str">
        <f>IF(SUM(P32:P39)&gt;0,SUM(P32:P39),"")</f>
        <v/>
      </c>
      <c r="Q31" s="127">
        <f>SUM(Q32:Q39)</f>
        <v>0</v>
      </c>
    </row>
    <row r="32" spans="1:17" ht="15" customHeight="1" x14ac:dyDescent="0.25">
      <c r="A32" s="184"/>
      <c r="B32" s="280" t="s">
        <v>281</v>
      </c>
      <c r="C32" s="281"/>
      <c r="D32" s="281"/>
      <c r="E32" s="282"/>
      <c r="F32" s="50" t="s">
        <v>153</v>
      </c>
      <c r="G32" s="68">
        <v>11.9</v>
      </c>
      <c r="H32" s="50" t="s">
        <v>44</v>
      </c>
      <c r="I32" s="51"/>
      <c r="J32" s="51"/>
      <c r="K32" s="51"/>
      <c r="L32" s="51"/>
      <c r="M32" s="51"/>
      <c r="N32" s="51"/>
      <c r="O32" s="51"/>
      <c r="P32" s="52" t="str">
        <f t="shared" ref="P32:P39" si="7">IF(SUM(I32:O32)&gt;0,SUM(I32:O32),"")</f>
        <v/>
      </c>
      <c r="Q32" s="53" t="str">
        <f t="shared" ref="Q32:Q39" si="8">IF(P32="","",PRODUCT(P32,G32))</f>
        <v/>
      </c>
    </row>
    <row r="33" spans="1:17" x14ac:dyDescent="0.25">
      <c r="A33" s="47"/>
      <c r="B33" s="280" t="s">
        <v>247</v>
      </c>
      <c r="C33" s="281"/>
      <c r="D33" s="281"/>
      <c r="E33" s="282"/>
      <c r="F33" s="50">
        <v>1</v>
      </c>
      <c r="G33" s="68">
        <v>1.2</v>
      </c>
      <c r="H33" s="50" t="s">
        <v>39</v>
      </c>
      <c r="I33" s="51"/>
      <c r="J33" s="51"/>
      <c r="K33" s="51"/>
      <c r="L33" s="51"/>
      <c r="M33" s="51"/>
      <c r="N33" s="51"/>
      <c r="O33" s="51"/>
      <c r="P33" s="52" t="str">
        <f t="shared" si="7"/>
        <v/>
      </c>
      <c r="Q33" s="53" t="str">
        <f t="shared" si="8"/>
        <v/>
      </c>
    </row>
    <row r="34" spans="1:17" x14ac:dyDescent="0.25">
      <c r="A34" s="47"/>
      <c r="B34" s="280" t="s">
        <v>248</v>
      </c>
      <c r="C34" s="281"/>
      <c r="D34" s="281"/>
      <c r="E34" s="282"/>
      <c r="F34" s="50">
        <v>1</v>
      </c>
      <c r="G34" s="68">
        <v>1.2</v>
      </c>
      <c r="H34" s="50" t="s">
        <v>39</v>
      </c>
      <c r="I34" s="51"/>
      <c r="J34" s="51"/>
      <c r="K34" s="51"/>
      <c r="L34" s="51"/>
      <c r="M34" s="51"/>
      <c r="N34" s="51"/>
      <c r="O34" s="51"/>
      <c r="P34" s="52" t="str">
        <f t="shared" si="7"/>
        <v/>
      </c>
      <c r="Q34" s="53" t="str">
        <f t="shared" si="8"/>
        <v/>
      </c>
    </row>
    <row r="35" spans="1:17" x14ac:dyDescent="0.25">
      <c r="A35" s="47"/>
      <c r="B35" s="280" t="s">
        <v>249</v>
      </c>
      <c r="C35" s="281"/>
      <c r="D35" s="281"/>
      <c r="E35" s="282"/>
      <c r="F35" s="50">
        <v>1</v>
      </c>
      <c r="G35" s="68">
        <v>1.2</v>
      </c>
      <c r="H35" s="50" t="s">
        <v>39</v>
      </c>
      <c r="I35" s="51"/>
      <c r="J35" s="51"/>
      <c r="K35" s="51"/>
      <c r="L35" s="51"/>
      <c r="M35" s="51"/>
      <c r="N35" s="51"/>
      <c r="O35" s="51"/>
      <c r="P35" s="52" t="str">
        <f t="shared" si="7"/>
        <v/>
      </c>
      <c r="Q35" s="53" t="str">
        <f t="shared" si="8"/>
        <v/>
      </c>
    </row>
    <row r="36" spans="1:17" x14ac:dyDescent="0.25">
      <c r="A36" s="47"/>
      <c r="B36" s="48" t="s">
        <v>250</v>
      </c>
      <c r="C36" s="49"/>
      <c r="D36" s="49"/>
      <c r="E36" s="49"/>
      <c r="F36" s="50" t="s">
        <v>9</v>
      </c>
      <c r="G36" s="68">
        <v>16.5</v>
      </c>
      <c r="H36" s="50" t="s">
        <v>44</v>
      </c>
      <c r="I36" s="51"/>
      <c r="J36" s="51"/>
      <c r="K36" s="51"/>
      <c r="L36" s="51"/>
      <c r="M36" s="51"/>
      <c r="N36" s="51"/>
      <c r="O36" s="51"/>
      <c r="P36" s="52" t="str">
        <f t="shared" si="7"/>
        <v/>
      </c>
      <c r="Q36" s="53" t="str">
        <f t="shared" si="8"/>
        <v/>
      </c>
    </row>
    <row r="37" spans="1:17" x14ac:dyDescent="0.25">
      <c r="A37" s="47"/>
      <c r="B37" s="280" t="s">
        <v>251</v>
      </c>
      <c r="C37" s="281"/>
      <c r="D37" s="281"/>
      <c r="E37" s="282"/>
      <c r="F37" s="50">
        <v>1</v>
      </c>
      <c r="G37" s="68">
        <v>0.95</v>
      </c>
      <c r="H37" s="50" t="s">
        <v>39</v>
      </c>
      <c r="I37" s="51"/>
      <c r="J37" s="51"/>
      <c r="K37" s="51"/>
      <c r="L37" s="51"/>
      <c r="M37" s="51"/>
      <c r="N37" s="51"/>
      <c r="O37" s="51"/>
      <c r="P37" s="52" t="str">
        <f t="shared" si="7"/>
        <v/>
      </c>
      <c r="Q37" s="53" t="str">
        <f t="shared" si="8"/>
        <v/>
      </c>
    </row>
    <row r="38" spans="1:17" x14ac:dyDescent="0.25">
      <c r="A38" s="47"/>
      <c r="B38" s="280" t="s">
        <v>384</v>
      </c>
      <c r="C38" s="281"/>
      <c r="D38" s="281"/>
      <c r="E38" s="282"/>
      <c r="F38" s="50">
        <v>1</v>
      </c>
      <c r="G38" s="68">
        <v>1.35</v>
      </c>
      <c r="H38" s="50" t="s">
        <v>39</v>
      </c>
      <c r="I38" s="51"/>
      <c r="J38" s="51"/>
      <c r="K38" s="51"/>
      <c r="L38" s="51"/>
      <c r="M38" s="51"/>
      <c r="N38" s="51"/>
      <c r="O38" s="51"/>
      <c r="P38" s="52" t="str">
        <f t="shared" si="7"/>
        <v/>
      </c>
      <c r="Q38" s="53" t="str">
        <f t="shared" si="8"/>
        <v/>
      </c>
    </row>
    <row r="39" spans="1:17" x14ac:dyDescent="0.25">
      <c r="A39" s="47"/>
      <c r="B39" s="280" t="s">
        <v>385</v>
      </c>
      <c r="C39" s="281"/>
      <c r="D39" s="281"/>
      <c r="E39" s="282"/>
      <c r="F39" s="50">
        <v>1</v>
      </c>
      <c r="G39" s="68">
        <v>1.75</v>
      </c>
      <c r="H39" s="50" t="s">
        <v>39</v>
      </c>
      <c r="I39" s="51"/>
      <c r="J39" s="51"/>
      <c r="K39" s="51"/>
      <c r="L39" s="51"/>
      <c r="M39" s="51"/>
      <c r="N39" s="51"/>
      <c r="O39" s="51"/>
      <c r="P39" s="52" t="str">
        <f t="shared" si="7"/>
        <v/>
      </c>
      <c r="Q39" s="53" t="str">
        <f t="shared" si="8"/>
        <v/>
      </c>
    </row>
    <row r="40" spans="1:17" ht="14.25" customHeight="1" x14ac:dyDescent="0.25">
      <c r="A40" s="295" t="s">
        <v>333</v>
      </c>
      <c r="B40" s="296"/>
      <c r="C40" s="296"/>
      <c r="D40" s="296"/>
      <c r="E40" s="296"/>
      <c r="F40" s="296"/>
      <c r="G40" s="296"/>
      <c r="H40" s="297"/>
      <c r="I40" s="45" t="s">
        <v>1</v>
      </c>
      <c r="J40" s="45" t="s">
        <v>1</v>
      </c>
      <c r="K40" s="45" t="s">
        <v>1</v>
      </c>
      <c r="L40" s="45" t="s">
        <v>1</v>
      </c>
      <c r="M40" s="45" t="s">
        <v>1</v>
      </c>
      <c r="N40" s="45" t="s">
        <v>1</v>
      </c>
      <c r="O40" s="45" t="s">
        <v>1</v>
      </c>
      <c r="P40" s="66" t="str">
        <f>IF(SUM(P41:P43)&gt;0,SUM(P41:P43),"")</f>
        <v/>
      </c>
      <c r="Q40" s="136" t="str">
        <f>IF(SUM(Q41:Q43)&gt;0,SUM(Q41:Q43),"")</f>
        <v/>
      </c>
    </row>
    <row r="41" spans="1:17" ht="15" customHeight="1" x14ac:dyDescent="0.25">
      <c r="A41" s="47"/>
      <c r="B41" s="287" t="s">
        <v>435</v>
      </c>
      <c r="C41" s="288"/>
      <c r="D41" s="288"/>
      <c r="E41" s="289"/>
      <c r="F41" s="50" t="s">
        <v>9</v>
      </c>
      <c r="G41" s="68">
        <v>25.9</v>
      </c>
      <c r="H41" s="50" t="s">
        <v>44</v>
      </c>
      <c r="I41" s="51"/>
      <c r="J41" s="51"/>
      <c r="K41" s="51"/>
      <c r="L41" s="51"/>
      <c r="M41" s="51"/>
      <c r="N41" s="51"/>
      <c r="O41" s="51"/>
      <c r="P41" s="52" t="str">
        <f t="shared" ref="P41:P43" si="9">IF(SUM(I41:O41)&gt;0,SUM(I41:O41),"")</f>
        <v/>
      </c>
      <c r="Q41" s="53" t="str">
        <f t="shared" ref="Q41:Q43" si="10">IF(P41="","",PRODUCT(P41,G41))</f>
        <v/>
      </c>
    </row>
    <row r="42" spans="1:17" ht="15" customHeight="1" x14ac:dyDescent="0.25">
      <c r="A42" s="47"/>
      <c r="B42" s="280" t="s">
        <v>436</v>
      </c>
      <c r="C42" s="281"/>
      <c r="D42" s="281"/>
      <c r="E42" s="282"/>
      <c r="F42" s="50" t="s">
        <v>9</v>
      </c>
      <c r="G42" s="68">
        <v>27.9</v>
      </c>
      <c r="H42" s="50" t="s">
        <v>44</v>
      </c>
      <c r="I42" s="51"/>
      <c r="J42" s="51"/>
      <c r="K42" s="51"/>
      <c r="L42" s="51"/>
      <c r="M42" s="51"/>
      <c r="N42" s="51"/>
      <c r="O42" s="51"/>
      <c r="P42" s="52" t="str">
        <f t="shared" ref="P42" si="11">IF(SUM(I42:O42)&gt;0,SUM(I42:O42),"")</f>
        <v/>
      </c>
      <c r="Q42" s="53" t="str">
        <f t="shared" ref="Q42" si="12">IF(P42="","",PRODUCT(P42,G42))</f>
        <v/>
      </c>
    </row>
    <row r="43" spans="1:17" ht="15" customHeight="1" x14ac:dyDescent="0.25">
      <c r="A43" s="47"/>
      <c r="B43" s="280" t="s">
        <v>437</v>
      </c>
      <c r="C43" s="281"/>
      <c r="D43" s="281"/>
      <c r="E43" s="282"/>
      <c r="F43" s="50" t="s">
        <v>9</v>
      </c>
      <c r="G43" s="68">
        <v>27.9</v>
      </c>
      <c r="H43" s="50" t="s">
        <v>44</v>
      </c>
      <c r="I43" s="51"/>
      <c r="J43" s="51"/>
      <c r="K43" s="51"/>
      <c r="L43" s="51"/>
      <c r="M43" s="51"/>
      <c r="N43" s="51"/>
      <c r="O43" s="51"/>
      <c r="P43" s="52" t="str">
        <f t="shared" si="9"/>
        <v/>
      </c>
      <c r="Q43" s="53" t="str">
        <f t="shared" si="10"/>
        <v/>
      </c>
    </row>
    <row r="44" spans="1:17" ht="15" customHeight="1" x14ac:dyDescent="0.25">
      <c r="A44" s="295" t="s">
        <v>332</v>
      </c>
      <c r="B44" s="296"/>
      <c r="C44" s="296"/>
      <c r="D44" s="296"/>
      <c r="E44" s="296"/>
      <c r="F44" s="296"/>
      <c r="G44" s="296"/>
      <c r="H44" s="297"/>
      <c r="I44" s="45" t="s">
        <v>1</v>
      </c>
      <c r="J44" s="45" t="s">
        <v>1</v>
      </c>
      <c r="K44" s="45" t="s">
        <v>1</v>
      </c>
      <c r="L44" s="45" t="s">
        <v>1</v>
      </c>
      <c r="M44" s="45" t="s">
        <v>1</v>
      </c>
      <c r="N44" s="45" t="s">
        <v>1</v>
      </c>
      <c r="O44" s="45" t="s">
        <v>1</v>
      </c>
      <c r="P44" s="66" t="str">
        <f>IF(SUM(P45:P47)&gt;0,SUM(P45:P47),"")</f>
        <v/>
      </c>
      <c r="Q44" s="136" t="str">
        <f>IF(SUM(Q45:Q47)&gt;0,SUM(Q45:Q47),"")</f>
        <v/>
      </c>
    </row>
    <row r="45" spans="1:17" x14ac:dyDescent="0.25">
      <c r="A45" s="47"/>
      <c r="B45" s="280" t="s">
        <v>438</v>
      </c>
      <c r="C45" s="281"/>
      <c r="D45" s="281"/>
      <c r="E45" s="282"/>
      <c r="F45" s="50" t="s">
        <v>9</v>
      </c>
      <c r="G45" s="68">
        <v>21.9</v>
      </c>
      <c r="H45" s="50" t="s">
        <v>44</v>
      </c>
      <c r="I45" s="51"/>
      <c r="J45" s="51"/>
      <c r="K45" s="51"/>
      <c r="L45" s="51"/>
      <c r="M45" s="51"/>
      <c r="N45" s="51"/>
      <c r="O45" s="51"/>
      <c r="P45" s="52" t="str">
        <f t="shared" ref="P45:P46" si="13">IF(SUM(I45:O45)&gt;0,SUM(I45:O45),"")</f>
        <v/>
      </c>
      <c r="Q45" s="53" t="str">
        <f t="shared" ref="Q45:Q47" si="14">IF(P45="","",PRODUCT(P45,G45))</f>
        <v/>
      </c>
    </row>
    <row r="46" spans="1:17" x14ac:dyDescent="0.25">
      <c r="A46" s="47"/>
      <c r="B46" s="280" t="s">
        <v>439</v>
      </c>
      <c r="C46" s="281"/>
      <c r="D46" s="281"/>
      <c r="E46" s="282"/>
      <c r="F46" s="50" t="s">
        <v>9</v>
      </c>
      <c r="G46" s="68">
        <v>21.9</v>
      </c>
      <c r="H46" s="50" t="s">
        <v>44</v>
      </c>
      <c r="I46" s="51"/>
      <c r="J46" s="51"/>
      <c r="K46" s="51"/>
      <c r="L46" s="51"/>
      <c r="M46" s="51"/>
      <c r="N46" s="51"/>
      <c r="O46" s="51"/>
      <c r="P46" s="52" t="str">
        <f t="shared" si="13"/>
        <v/>
      </c>
      <c r="Q46" s="53" t="str">
        <f t="shared" si="14"/>
        <v/>
      </c>
    </row>
    <row r="47" spans="1:17" x14ac:dyDescent="0.25">
      <c r="A47" s="47"/>
      <c r="B47" s="280" t="s">
        <v>440</v>
      </c>
      <c r="C47" s="281"/>
      <c r="D47" s="281"/>
      <c r="E47" s="282"/>
      <c r="F47" s="50">
        <v>10</v>
      </c>
      <c r="G47" s="68">
        <v>3.8</v>
      </c>
      <c r="H47" s="50" t="s">
        <v>39</v>
      </c>
      <c r="I47" s="51"/>
      <c r="J47" s="51"/>
      <c r="K47" s="51"/>
      <c r="L47" s="51"/>
      <c r="M47" s="51"/>
      <c r="N47" s="51"/>
      <c r="O47" s="51"/>
      <c r="P47" s="52" t="str">
        <f>IF(SUM(I47:O47)&gt;0,SUM(I47:O47),"")</f>
        <v/>
      </c>
      <c r="Q47" s="53" t="str">
        <f t="shared" si="14"/>
        <v/>
      </c>
    </row>
    <row r="48" spans="1:17" ht="14.25" customHeight="1" x14ac:dyDescent="0.25">
      <c r="A48" s="295" t="s">
        <v>180</v>
      </c>
      <c r="B48" s="296"/>
      <c r="C48" s="296"/>
      <c r="D48" s="296"/>
      <c r="E48" s="296"/>
      <c r="F48" s="296"/>
      <c r="G48" s="296"/>
      <c r="H48" s="297"/>
      <c r="I48" s="45" t="s">
        <v>1</v>
      </c>
      <c r="J48" s="45" t="s">
        <v>1</v>
      </c>
      <c r="K48" s="45" t="s">
        <v>1</v>
      </c>
      <c r="L48" s="45" t="s">
        <v>1</v>
      </c>
      <c r="M48" s="45" t="s">
        <v>1</v>
      </c>
      <c r="N48" s="45" t="s">
        <v>1</v>
      </c>
      <c r="O48" s="45" t="s">
        <v>1</v>
      </c>
      <c r="P48" s="99" t="str">
        <f>IF(SUM(P49:P61)&gt;0,SUM(P49:P61),"")</f>
        <v/>
      </c>
      <c r="Q48" s="100" t="str">
        <f>IF(SUM(Q49:Q61)&gt;0,SUM(Q49:Q61),"")</f>
        <v/>
      </c>
    </row>
    <row r="49" spans="1:17" ht="15" customHeight="1" x14ac:dyDescent="0.25">
      <c r="A49" s="47"/>
      <c r="B49" s="280" t="s">
        <v>252</v>
      </c>
      <c r="C49" s="281"/>
      <c r="D49" s="281"/>
      <c r="E49" s="282"/>
      <c r="F49" s="50" t="s">
        <v>46</v>
      </c>
      <c r="G49" s="68">
        <v>3.9</v>
      </c>
      <c r="H49" s="50" t="s">
        <v>45</v>
      </c>
      <c r="I49" s="51"/>
      <c r="J49" s="51"/>
      <c r="K49" s="51"/>
      <c r="L49" s="51"/>
      <c r="M49" s="51"/>
      <c r="N49" s="51"/>
      <c r="O49" s="51"/>
      <c r="P49" s="52" t="str">
        <f>IF(SUM(I49:O49)&gt;0,SUM(I49:O49),"")</f>
        <v/>
      </c>
      <c r="Q49" s="53" t="str">
        <f>IF(P49="","",PRODUCT(P49,G49))</f>
        <v/>
      </c>
    </row>
    <row r="50" spans="1:17" x14ac:dyDescent="0.25">
      <c r="A50" s="47"/>
      <c r="B50" s="280" t="s">
        <v>253</v>
      </c>
      <c r="C50" s="281"/>
      <c r="D50" s="281"/>
      <c r="E50" s="282"/>
      <c r="F50" s="50" t="s">
        <v>181</v>
      </c>
      <c r="G50" s="68">
        <v>15.5</v>
      </c>
      <c r="H50" s="50" t="s">
        <v>44</v>
      </c>
      <c r="I50" s="51"/>
      <c r="J50" s="51"/>
      <c r="K50" s="51"/>
      <c r="L50" s="51"/>
      <c r="M50" s="51"/>
      <c r="N50" s="51"/>
      <c r="O50" s="51"/>
      <c r="P50" s="52" t="str">
        <f t="shared" ref="P50:P61" si="15">IF(SUM(I50:O50)&gt;0,SUM(I50:O50),"")</f>
        <v/>
      </c>
      <c r="Q50" s="53" t="str">
        <f t="shared" ref="Q50:Q61" si="16">IF(P50="","",PRODUCT(P50,G50))</f>
        <v/>
      </c>
    </row>
    <row r="51" spans="1:17" ht="15" customHeight="1" x14ac:dyDescent="0.25">
      <c r="A51" s="47"/>
      <c r="B51" s="280" t="s">
        <v>254</v>
      </c>
      <c r="C51" s="281"/>
      <c r="D51" s="281"/>
      <c r="E51" s="282"/>
      <c r="F51" s="50" t="s">
        <v>46</v>
      </c>
      <c r="G51" s="68">
        <v>4.2</v>
      </c>
      <c r="H51" s="50" t="s">
        <v>45</v>
      </c>
      <c r="I51" s="51"/>
      <c r="J51" s="51"/>
      <c r="K51" s="51"/>
      <c r="L51" s="51"/>
      <c r="M51" s="51"/>
      <c r="N51" s="51"/>
      <c r="O51" s="51"/>
      <c r="P51" s="52" t="str">
        <f t="shared" si="15"/>
        <v/>
      </c>
      <c r="Q51" s="53" t="str">
        <f t="shared" si="16"/>
        <v/>
      </c>
    </row>
    <row r="52" spans="1:17" x14ac:dyDescent="0.25">
      <c r="A52" s="47"/>
      <c r="B52" s="280" t="s">
        <v>255</v>
      </c>
      <c r="C52" s="281"/>
      <c r="D52" s="281"/>
      <c r="E52" s="282"/>
      <c r="F52" s="50" t="s">
        <v>181</v>
      </c>
      <c r="G52" s="68">
        <v>16.8</v>
      </c>
      <c r="H52" s="50" t="s">
        <v>44</v>
      </c>
      <c r="I52" s="51"/>
      <c r="J52" s="51"/>
      <c r="K52" s="51"/>
      <c r="L52" s="51"/>
      <c r="M52" s="51"/>
      <c r="N52" s="51"/>
      <c r="O52" s="51"/>
      <c r="P52" s="52" t="str">
        <f t="shared" si="15"/>
        <v/>
      </c>
      <c r="Q52" s="53" t="str">
        <f t="shared" si="16"/>
        <v/>
      </c>
    </row>
    <row r="53" spans="1:17" ht="15.75" customHeight="1" x14ac:dyDescent="0.25">
      <c r="A53" s="47"/>
      <c r="B53" s="286" t="s">
        <v>441</v>
      </c>
      <c r="C53" s="293"/>
      <c r="D53" s="293"/>
      <c r="E53" s="294"/>
      <c r="F53" s="50" t="s">
        <v>46</v>
      </c>
      <c r="G53" s="68">
        <v>4.9000000000000004</v>
      </c>
      <c r="H53" s="50" t="s">
        <v>45</v>
      </c>
      <c r="I53" s="51"/>
      <c r="J53" s="51"/>
      <c r="K53" s="51"/>
      <c r="L53" s="51"/>
      <c r="M53" s="51"/>
      <c r="N53" s="51"/>
      <c r="O53" s="51"/>
      <c r="P53" s="52" t="str">
        <f t="shared" si="15"/>
        <v/>
      </c>
      <c r="Q53" s="53" t="str">
        <f t="shared" si="16"/>
        <v/>
      </c>
    </row>
    <row r="54" spans="1:17" ht="15" customHeight="1" x14ac:dyDescent="0.25">
      <c r="A54" s="47"/>
      <c r="B54" s="286" t="s">
        <v>442</v>
      </c>
      <c r="C54" s="293"/>
      <c r="D54" s="293"/>
      <c r="E54" s="294"/>
      <c r="F54" s="50" t="s">
        <v>181</v>
      </c>
      <c r="G54" s="68">
        <v>19.5</v>
      </c>
      <c r="H54" s="50" t="s">
        <v>44</v>
      </c>
      <c r="I54" s="51"/>
      <c r="J54" s="51"/>
      <c r="K54" s="51"/>
      <c r="L54" s="51"/>
      <c r="M54" s="51"/>
      <c r="N54" s="51"/>
      <c r="O54" s="51"/>
      <c r="P54" s="52" t="str">
        <f t="shared" si="15"/>
        <v/>
      </c>
      <c r="Q54" s="53" t="str">
        <f t="shared" si="16"/>
        <v/>
      </c>
    </row>
    <row r="55" spans="1:17" x14ac:dyDescent="0.25">
      <c r="A55" s="47"/>
      <c r="B55" s="280" t="s">
        <v>256</v>
      </c>
      <c r="C55" s="281"/>
      <c r="D55" s="281"/>
      <c r="E55" s="282"/>
      <c r="F55" s="50" t="s">
        <v>46</v>
      </c>
      <c r="G55" s="68">
        <v>4.0999999999999996</v>
      </c>
      <c r="H55" s="50" t="s">
        <v>45</v>
      </c>
      <c r="I55" s="51"/>
      <c r="J55" s="51"/>
      <c r="K55" s="51"/>
      <c r="L55" s="51"/>
      <c r="M55" s="51"/>
      <c r="N55" s="51"/>
      <c r="O55" s="51"/>
      <c r="P55" s="52" t="str">
        <f t="shared" si="15"/>
        <v/>
      </c>
      <c r="Q55" s="53" t="str">
        <f t="shared" si="16"/>
        <v/>
      </c>
    </row>
    <row r="56" spans="1:17" x14ac:dyDescent="0.25">
      <c r="A56" s="47"/>
      <c r="B56" s="280" t="s">
        <v>257</v>
      </c>
      <c r="C56" s="281"/>
      <c r="D56" s="281"/>
      <c r="E56" s="282"/>
      <c r="F56" s="50" t="s">
        <v>182</v>
      </c>
      <c r="G56" s="68">
        <v>17.899999999999999</v>
      </c>
      <c r="H56" s="50" t="s">
        <v>44</v>
      </c>
      <c r="I56" s="51"/>
      <c r="J56" s="51"/>
      <c r="K56" s="51"/>
      <c r="L56" s="51"/>
      <c r="M56" s="51"/>
      <c r="N56" s="51"/>
      <c r="O56" s="51"/>
      <c r="P56" s="52" t="str">
        <f t="shared" si="15"/>
        <v/>
      </c>
      <c r="Q56" s="53" t="str">
        <f t="shared" si="16"/>
        <v/>
      </c>
    </row>
    <row r="57" spans="1:17" x14ac:dyDescent="0.25">
      <c r="A57" s="47"/>
      <c r="B57" s="280" t="s">
        <v>443</v>
      </c>
      <c r="C57" s="281"/>
      <c r="D57" s="281"/>
      <c r="E57" s="282"/>
      <c r="F57" s="50" t="s">
        <v>46</v>
      </c>
      <c r="G57" s="68">
        <v>5.5</v>
      </c>
      <c r="H57" s="50" t="s">
        <v>45</v>
      </c>
      <c r="I57" s="51"/>
      <c r="J57" s="51"/>
      <c r="K57" s="51"/>
      <c r="L57" s="51"/>
      <c r="M57" s="51"/>
      <c r="N57" s="51"/>
      <c r="O57" s="51"/>
      <c r="P57" s="52" t="str">
        <f t="shared" si="15"/>
        <v/>
      </c>
      <c r="Q57" s="53" t="str">
        <f t="shared" si="16"/>
        <v/>
      </c>
    </row>
    <row r="58" spans="1:17" x14ac:dyDescent="0.25">
      <c r="A58" s="47"/>
      <c r="B58" s="280" t="s">
        <v>386</v>
      </c>
      <c r="C58" s="281"/>
      <c r="D58" s="281"/>
      <c r="E58" s="282"/>
      <c r="F58" s="50" t="s">
        <v>46</v>
      </c>
      <c r="G58" s="68">
        <v>6.9</v>
      </c>
      <c r="H58" s="50" t="s">
        <v>45</v>
      </c>
      <c r="I58" s="51"/>
      <c r="J58" s="51"/>
      <c r="K58" s="51"/>
      <c r="L58" s="51"/>
      <c r="M58" s="51"/>
      <c r="N58" s="51"/>
      <c r="O58" s="51"/>
      <c r="P58" s="52" t="str">
        <f t="shared" si="15"/>
        <v/>
      </c>
      <c r="Q58" s="53" t="str">
        <f t="shared" si="16"/>
        <v/>
      </c>
    </row>
    <row r="59" spans="1:17" x14ac:dyDescent="0.25">
      <c r="A59" s="47"/>
      <c r="B59" s="286" t="s">
        <v>387</v>
      </c>
      <c r="C59" s="293"/>
      <c r="D59" s="293"/>
      <c r="E59" s="294"/>
      <c r="F59" s="50" t="s">
        <v>46</v>
      </c>
      <c r="G59" s="68">
        <v>6.8</v>
      </c>
      <c r="H59" s="50" t="s">
        <v>45</v>
      </c>
      <c r="I59" s="51"/>
      <c r="J59" s="51"/>
      <c r="K59" s="51"/>
      <c r="L59" s="51"/>
      <c r="M59" s="51"/>
      <c r="N59" s="51"/>
      <c r="O59" s="51"/>
      <c r="P59" s="52" t="str">
        <f t="shared" si="15"/>
        <v/>
      </c>
      <c r="Q59" s="53" t="str">
        <f t="shared" si="16"/>
        <v/>
      </c>
    </row>
    <row r="60" spans="1:17" ht="29.25" customHeight="1" x14ac:dyDescent="0.25">
      <c r="A60" s="47"/>
      <c r="B60" s="286" t="s">
        <v>444</v>
      </c>
      <c r="C60" s="293"/>
      <c r="D60" s="293"/>
      <c r="E60" s="294"/>
      <c r="F60" s="50" t="s">
        <v>46</v>
      </c>
      <c r="G60" s="68">
        <v>7.2</v>
      </c>
      <c r="H60" s="50" t="s">
        <v>45</v>
      </c>
      <c r="I60" s="51"/>
      <c r="J60" s="51"/>
      <c r="K60" s="51"/>
      <c r="L60" s="51"/>
      <c r="M60" s="51"/>
      <c r="N60" s="51"/>
      <c r="O60" s="51"/>
      <c r="P60" s="52" t="str">
        <f t="shared" si="15"/>
        <v/>
      </c>
      <c r="Q60" s="53" t="str">
        <f t="shared" si="16"/>
        <v/>
      </c>
    </row>
    <row r="61" spans="1:17" ht="15" customHeight="1" x14ac:dyDescent="0.25">
      <c r="A61" s="47"/>
      <c r="B61" s="280" t="s">
        <v>544</v>
      </c>
      <c r="C61" s="281"/>
      <c r="D61" s="281"/>
      <c r="E61" s="282"/>
      <c r="F61" s="50" t="s">
        <v>46</v>
      </c>
      <c r="G61" s="68">
        <v>7.4</v>
      </c>
      <c r="H61" s="50" t="s">
        <v>45</v>
      </c>
      <c r="I61" s="51"/>
      <c r="J61" s="51"/>
      <c r="K61" s="51"/>
      <c r="L61" s="51"/>
      <c r="M61" s="51"/>
      <c r="N61" s="51"/>
      <c r="O61" s="51"/>
      <c r="P61" s="52" t="str">
        <f t="shared" si="15"/>
        <v/>
      </c>
      <c r="Q61" s="53" t="str">
        <f t="shared" si="16"/>
        <v/>
      </c>
    </row>
    <row r="62" spans="1:17" ht="14.25" customHeight="1" x14ac:dyDescent="0.25">
      <c r="A62" s="295" t="s">
        <v>636</v>
      </c>
      <c r="B62" s="296"/>
      <c r="C62" s="296"/>
      <c r="D62" s="296"/>
      <c r="E62" s="296"/>
      <c r="F62" s="296"/>
      <c r="G62" s="296"/>
      <c r="H62" s="297"/>
      <c r="I62" s="45" t="s">
        <v>1</v>
      </c>
      <c r="J62" s="45" t="s">
        <v>1</v>
      </c>
      <c r="K62" s="45" t="s">
        <v>1</v>
      </c>
      <c r="L62" s="45" t="s">
        <v>1</v>
      </c>
      <c r="M62" s="45" t="s">
        <v>1</v>
      </c>
      <c r="N62" s="45" t="s">
        <v>1</v>
      </c>
      <c r="O62" s="45" t="s">
        <v>1</v>
      </c>
      <c r="P62" s="99" t="str">
        <f>IF(SUM(P63:P73)&gt;0,SUM(P63:P73),"")</f>
        <v/>
      </c>
      <c r="Q62" s="100" t="str">
        <f>IF(SUM(Q63:Q66)&gt;0,SUM(Q63:Q66),"")</f>
        <v/>
      </c>
    </row>
    <row r="63" spans="1:17" ht="25.5" customHeight="1" x14ac:dyDescent="0.25">
      <c r="A63" s="47"/>
      <c r="B63" s="286" t="s">
        <v>620</v>
      </c>
      <c r="C63" s="281"/>
      <c r="D63" s="281"/>
      <c r="E63" s="282"/>
      <c r="F63" s="50" t="s">
        <v>618</v>
      </c>
      <c r="G63" s="68">
        <v>12.9</v>
      </c>
      <c r="H63" s="50" t="s">
        <v>619</v>
      </c>
      <c r="I63" s="51"/>
      <c r="J63" s="51"/>
      <c r="K63" s="51"/>
      <c r="L63" s="51"/>
      <c r="M63" s="51"/>
      <c r="N63" s="51"/>
      <c r="O63" s="51"/>
      <c r="P63" s="52" t="str">
        <f>IF(SUM(I63:O63)&gt;0,SUM(I63:O63),"")</f>
        <v/>
      </c>
      <c r="Q63" s="53" t="str">
        <f>IF(P63="","",PRODUCT(P63,G63))</f>
        <v/>
      </c>
    </row>
    <row r="64" spans="1:17" ht="25.5" customHeight="1" x14ac:dyDescent="0.25">
      <c r="A64" s="47"/>
      <c r="B64" s="286" t="s">
        <v>621</v>
      </c>
      <c r="C64" s="281"/>
      <c r="D64" s="281"/>
      <c r="E64" s="282"/>
      <c r="F64" s="50" t="s">
        <v>618</v>
      </c>
      <c r="G64" s="68">
        <v>12.9</v>
      </c>
      <c r="H64" s="50" t="s">
        <v>619</v>
      </c>
      <c r="I64" s="51"/>
      <c r="J64" s="51"/>
      <c r="K64" s="51"/>
      <c r="L64" s="51"/>
      <c r="M64" s="51"/>
      <c r="N64" s="51"/>
      <c r="O64" s="51"/>
      <c r="P64" s="52" t="str">
        <f t="shared" ref="P64:P66" si="17">IF(SUM(I64:O64)&gt;0,SUM(I64:O64),"")</f>
        <v/>
      </c>
      <c r="Q64" s="53" t="str">
        <f t="shared" ref="Q64:Q66" si="18">IF(P64="","",PRODUCT(P64,G64))</f>
        <v/>
      </c>
    </row>
    <row r="65" spans="1:17" ht="25.5" customHeight="1" x14ac:dyDescent="0.25">
      <c r="A65" s="47"/>
      <c r="B65" s="286" t="s">
        <v>622</v>
      </c>
      <c r="C65" s="281"/>
      <c r="D65" s="281"/>
      <c r="E65" s="282"/>
      <c r="F65" s="50" t="s">
        <v>618</v>
      </c>
      <c r="G65" s="68">
        <v>12.9</v>
      </c>
      <c r="H65" s="50" t="s">
        <v>619</v>
      </c>
      <c r="I65" s="51"/>
      <c r="J65" s="51"/>
      <c r="K65" s="51"/>
      <c r="L65" s="51"/>
      <c r="M65" s="51"/>
      <c r="N65" s="51"/>
      <c r="O65" s="51"/>
      <c r="P65" s="52" t="str">
        <f t="shared" si="17"/>
        <v/>
      </c>
      <c r="Q65" s="53" t="str">
        <f t="shared" si="18"/>
        <v/>
      </c>
    </row>
    <row r="66" spans="1:17" ht="25.5" customHeight="1" x14ac:dyDescent="0.25">
      <c r="A66" s="47"/>
      <c r="B66" s="286" t="s">
        <v>623</v>
      </c>
      <c r="C66" s="281"/>
      <c r="D66" s="281"/>
      <c r="E66" s="282"/>
      <c r="F66" s="50" t="s">
        <v>618</v>
      </c>
      <c r="G66" s="68">
        <v>12.9</v>
      </c>
      <c r="H66" s="50" t="s">
        <v>619</v>
      </c>
      <c r="I66" s="51"/>
      <c r="J66" s="51"/>
      <c r="K66" s="51"/>
      <c r="L66" s="51"/>
      <c r="M66" s="51"/>
      <c r="N66" s="51"/>
      <c r="O66" s="51"/>
      <c r="P66" s="52" t="str">
        <f t="shared" si="17"/>
        <v/>
      </c>
      <c r="Q66" s="53" t="str">
        <f t="shared" si="18"/>
        <v/>
      </c>
    </row>
    <row r="67" spans="1:17" ht="15" customHeight="1" x14ac:dyDescent="0.25">
      <c r="A67" s="295" t="s">
        <v>617</v>
      </c>
      <c r="B67" s="296"/>
      <c r="C67" s="296"/>
      <c r="D67" s="296"/>
      <c r="E67" s="296"/>
      <c r="F67" s="296"/>
      <c r="G67" s="296"/>
      <c r="H67" s="297"/>
      <c r="I67" s="45" t="s">
        <v>1</v>
      </c>
      <c r="J67" s="45" t="s">
        <v>1</v>
      </c>
      <c r="K67" s="45" t="s">
        <v>1</v>
      </c>
      <c r="L67" s="45" t="s">
        <v>1</v>
      </c>
      <c r="M67" s="45" t="s">
        <v>1</v>
      </c>
      <c r="N67" s="45" t="s">
        <v>1</v>
      </c>
      <c r="O67" s="45" t="s">
        <v>1</v>
      </c>
      <c r="P67" s="66" t="str">
        <f>IF(SUM(P69:P125)&gt;0,SUM(P69:P125),"")</f>
        <v/>
      </c>
      <c r="Q67" s="136" t="str">
        <f>IF(SUM(Q68:Q125)&gt;0,SUM(Q68:Q125),"")</f>
        <v/>
      </c>
    </row>
    <row r="68" spans="1:17" ht="66" customHeight="1" x14ac:dyDescent="0.25">
      <c r="A68" s="47"/>
      <c r="B68" s="298" t="s">
        <v>637</v>
      </c>
      <c r="C68" s="288"/>
      <c r="D68" s="288"/>
      <c r="E68" s="289"/>
      <c r="F68" s="50">
        <v>1</v>
      </c>
      <c r="G68" s="68">
        <v>169.9</v>
      </c>
      <c r="H68" s="279" t="s">
        <v>152</v>
      </c>
      <c r="I68" s="51"/>
      <c r="J68" s="51"/>
      <c r="K68" s="51"/>
      <c r="L68" s="51"/>
      <c r="M68" s="51"/>
      <c r="N68" s="51"/>
      <c r="O68" s="51"/>
      <c r="P68" s="52" t="str">
        <f>IF(SUM(I68:O68)&gt;0,SUM(I68:O68),"")</f>
        <v/>
      </c>
      <c r="Q68" s="53" t="str">
        <f t="shared" ref="Q68" si="19">IF(P68="","",PRODUCT(P68,G68))</f>
        <v/>
      </c>
    </row>
    <row r="69" spans="1:17" ht="15" customHeight="1" x14ac:dyDescent="0.25">
      <c r="A69" s="47"/>
      <c r="B69" s="287" t="s">
        <v>452</v>
      </c>
      <c r="C69" s="288"/>
      <c r="D69" s="288"/>
      <c r="E69" s="289"/>
      <c r="F69" s="50">
        <v>20</v>
      </c>
      <c r="G69" s="68">
        <v>2.7</v>
      </c>
      <c r="H69" s="50" t="s">
        <v>39</v>
      </c>
      <c r="I69" s="51"/>
      <c r="J69" s="51"/>
      <c r="K69" s="51"/>
      <c r="L69" s="51"/>
      <c r="M69" s="51"/>
      <c r="N69" s="51"/>
      <c r="O69" s="51"/>
      <c r="P69" s="52" t="str">
        <f>IF(SUM(I69:O69)&gt;0,SUM(I69:O69),"")</f>
        <v/>
      </c>
      <c r="Q69" s="53" t="str">
        <f t="shared" ref="Q69:Q125" si="20">IF(P69="","",PRODUCT(P69,G69))</f>
        <v/>
      </c>
    </row>
    <row r="70" spans="1:17" ht="15" customHeight="1" x14ac:dyDescent="0.25">
      <c r="A70" s="47"/>
      <c r="B70" s="287" t="s">
        <v>456</v>
      </c>
      <c r="C70" s="288"/>
      <c r="D70" s="288"/>
      <c r="E70" s="289"/>
      <c r="F70" s="50">
        <v>20</v>
      </c>
      <c r="G70" s="68">
        <v>3.2</v>
      </c>
      <c r="H70" s="50" t="s">
        <v>39</v>
      </c>
      <c r="I70" s="51"/>
      <c r="J70" s="51"/>
      <c r="K70" s="51"/>
      <c r="L70" s="51"/>
      <c r="M70" s="51"/>
      <c r="N70" s="51"/>
      <c r="O70" s="51"/>
      <c r="P70" s="52" t="str">
        <f t="shared" ref="P70:P125" si="21">IF(SUM(I70:O70)&gt;0,SUM(I70:O70),"")</f>
        <v/>
      </c>
      <c r="Q70" s="53" t="str">
        <f t="shared" si="20"/>
        <v/>
      </c>
    </row>
    <row r="71" spans="1:17" ht="15" customHeight="1" x14ac:dyDescent="0.25">
      <c r="A71" s="47"/>
      <c r="B71" s="286" t="s">
        <v>455</v>
      </c>
      <c r="C71" s="293"/>
      <c r="D71" s="293"/>
      <c r="E71" s="294"/>
      <c r="F71" s="50">
        <v>20</v>
      </c>
      <c r="G71" s="68">
        <v>2.7</v>
      </c>
      <c r="H71" s="50" t="s">
        <v>39</v>
      </c>
      <c r="I71" s="51"/>
      <c r="J71" s="51"/>
      <c r="K71" s="51"/>
      <c r="L71" s="51"/>
      <c r="M71" s="51"/>
      <c r="N71" s="51"/>
      <c r="O71" s="51"/>
      <c r="P71" s="52" t="str">
        <f t="shared" si="21"/>
        <v/>
      </c>
      <c r="Q71" s="53" t="str">
        <f t="shared" si="20"/>
        <v/>
      </c>
    </row>
    <row r="72" spans="1:17" ht="15" customHeight="1" x14ac:dyDescent="0.25">
      <c r="A72" s="47"/>
      <c r="B72" s="286" t="s">
        <v>454</v>
      </c>
      <c r="C72" s="293"/>
      <c r="D72" s="293"/>
      <c r="E72" s="294"/>
      <c r="F72" s="50">
        <v>20</v>
      </c>
      <c r="G72" s="68">
        <v>2.9</v>
      </c>
      <c r="H72" s="50" t="s">
        <v>39</v>
      </c>
      <c r="I72" s="51"/>
      <c r="J72" s="51"/>
      <c r="K72" s="51"/>
      <c r="L72" s="51"/>
      <c r="M72" s="51"/>
      <c r="N72" s="51"/>
      <c r="O72" s="51"/>
      <c r="P72" s="52" t="str">
        <f t="shared" si="21"/>
        <v/>
      </c>
      <c r="Q72" s="53" t="str">
        <f t="shared" si="20"/>
        <v/>
      </c>
    </row>
    <row r="73" spans="1:17" ht="15" customHeight="1" x14ac:dyDescent="0.25">
      <c r="A73" s="47"/>
      <c r="B73" s="280" t="s">
        <v>453</v>
      </c>
      <c r="C73" s="281"/>
      <c r="D73" s="281"/>
      <c r="E73" s="282"/>
      <c r="F73" s="50">
        <v>20</v>
      </c>
      <c r="G73" s="68">
        <v>2.7</v>
      </c>
      <c r="H73" s="50" t="s">
        <v>39</v>
      </c>
      <c r="I73" s="51"/>
      <c r="J73" s="51"/>
      <c r="K73" s="51"/>
      <c r="L73" s="51"/>
      <c r="M73" s="51"/>
      <c r="N73" s="51"/>
      <c r="O73" s="51"/>
      <c r="P73" s="52" t="str">
        <f t="shared" si="21"/>
        <v/>
      </c>
      <c r="Q73" s="53" t="str">
        <f t="shared" si="20"/>
        <v/>
      </c>
    </row>
    <row r="74" spans="1:17" ht="15" customHeight="1" x14ac:dyDescent="0.25">
      <c r="A74" s="47"/>
      <c r="B74" s="280" t="s">
        <v>446</v>
      </c>
      <c r="C74" s="281"/>
      <c r="D74" s="281"/>
      <c r="E74" s="282"/>
      <c r="F74" s="50">
        <v>20</v>
      </c>
      <c r="G74" s="68">
        <v>3.2</v>
      </c>
      <c r="H74" s="50" t="s">
        <v>39</v>
      </c>
      <c r="I74" s="51"/>
      <c r="J74" s="51"/>
      <c r="K74" s="51"/>
      <c r="L74" s="51"/>
      <c r="M74" s="51"/>
      <c r="N74" s="51"/>
      <c r="O74" s="51"/>
      <c r="P74" s="52" t="str">
        <f t="shared" si="21"/>
        <v/>
      </c>
      <c r="Q74" s="53" t="str">
        <f t="shared" si="20"/>
        <v/>
      </c>
    </row>
    <row r="75" spans="1:17" ht="15" customHeight="1" x14ac:dyDescent="0.25">
      <c r="A75" s="47"/>
      <c r="B75" s="290" t="s">
        <v>545</v>
      </c>
      <c r="C75" s="291"/>
      <c r="D75" s="291"/>
      <c r="E75" s="292"/>
      <c r="F75" s="50">
        <v>20</v>
      </c>
      <c r="G75" s="68">
        <v>2.7</v>
      </c>
      <c r="H75" s="50" t="s">
        <v>39</v>
      </c>
      <c r="I75" s="51"/>
      <c r="J75" s="51"/>
      <c r="K75" s="51"/>
      <c r="L75" s="51"/>
      <c r="M75" s="51"/>
      <c r="N75" s="51"/>
      <c r="O75" s="51"/>
      <c r="P75" s="52" t="str">
        <f t="shared" si="21"/>
        <v/>
      </c>
      <c r="Q75" s="53" t="str">
        <f t="shared" si="20"/>
        <v/>
      </c>
    </row>
    <row r="76" spans="1:17" ht="15" customHeight="1" x14ac:dyDescent="0.25">
      <c r="A76" s="47"/>
      <c r="B76" s="286" t="s">
        <v>445</v>
      </c>
      <c r="C76" s="293"/>
      <c r="D76" s="293"/>
      <c r="E76" s="294"/>
      <c r="F76" s="50">
        <v>20</v>
      </c>
      <c r="G76" s="68">
        <v>2.9</v>
      </c>
      <c r="H76" s="50" t="s">
        <v>39</v>
      </c>
      <c r="I76" s="51"/>
      <c r="J76" s="51"/>
      <c r="K76" s="51"/>
      <c r="L76" s="51"/>
      <c r="M76" s="51"/>
      <c r="N76" s="51"/>
      <c r="O76" s="51"/>
      <c r="P76" s="52" t="str">
        <f t="shared" si="21"/>
        <v/>
      </c>
      <c r="Q76" s="53" t="str">
        <f t="shared" si="20"/>
        <v/>
      </c>
    </row>
    <row r="77" spans="1:17" ht="15" customHeight="1" x14ac:dyDescent="0.25">
      <c r="A77" s="47"/>
      <c r="B77" s="280" t="s">
        <v>451</v>
      </c>
      <c r="C77" s="281"/>
      <c r="D77" s="281"/>
      <c r="E77" s="282"/>
      <c r="F77" s="50">
        <v>15</v>
      </c>
      <c r="G77" s="68">
        <v>2.9</v>
      </c>
      <c r="H77" s="50" t="s">
        <v>39</v>
      </c>
      <c r="I77" s="51"/>
      <c r="J77" s="51"/>
      <c r="K77" s="51"/>
      <c r="L77" s="51"/>
      <c r="M77" s="51"/>
      <c r="N77" s="51"/>
      <c r="O77" s="51"/>
      <c r="P77" s="52" t="str">
        <f t="shared" si="21"/>
        <v/>
      </c>
      <c r="Q77" s="53" t="str">
        <f t="shared" si="20"/>
        <v/>
      </c>
    </row>
    <row r="78" spans="1:17" ht="15" customHeight="1" x14ac:dyDescent="0.25">
      <c r="A78" s="47"/>
      <c r="B78" s="280" t="s">
        <v>450</v>
      </c>
      <c r="C78" s="281"/>
      <c r="D78" s="281"/>
      <c r="E78" s="282"/>
      <c r="F78" s="50">
        <v>15</v>
      </c>
      <c r="G78" s="68">
        <v>3.5</v>
      </c>
      <c r="H78" s="50" t="s">
        <v>39</v>
      </c>
      <c r="I78" s="51"/>
      <c r="J78" s="51"/>
      <c r="K78" s="51"/>
      <c r="L78" s="51"/>
      <c r="M78" s="51"/>
      <c r="N78" s="51"/>
      <c r="O78" s="51"/>
      <c r="P78" s="52" t="str">
        <f t="shared" si="21"/>
        <v/>
      </c>
      <c r="Q78" s="53" t="str">
        <f t="shared" si="20"/>
        <v/>
      </c>
    </row>
    <row r="79" spans="1:17" ht="15" customHeight="1" x14ac:dyDescent="0.25">
      <c r="A79" s="47"/>
      <c r="B79" s="286" t="s">
        <v>449</v>
      </c>
      <c r="C79" s="293"/>
      <c r="D79" s="293"/>
      <c r="E79" s="294"/>
      <c r="F79" s="50">
        <v>15</v>
      </c>
      <c r="G79" s="68">
        <v>2.9</v>
      </c>
      <c r="H79" s="50" t="s">
        <v>39</v>
      </c>
      <c r="I79" s="51"/>
      <c r="J79" s="51"/>
      <c r="K79" s="51"/>
      <c r="L79" s="51"/>
      <c r="M79" s="51"/>
      <c r="N79" s="51"/>
      <c r="O79" s="51"/>
      <c r="P79" s="52" t="str">
        <f t="shared" si="21"/>
        <v/>
      </c>
      <c r="Q79" s="53" t="str">
        <f t="shared" si="20"/>
        <v/>
      </c>
    </row>
    <row r="80" spans="1:17" ht="15" customHeight="1" x14ac:dyDescent="0.25">
      <c r="A80" s="47"/>
      <c r="B80" s="286" t="s">
        <v>448</v>
      </c>
      <c r="C80" s="293"/>
      <c r="D80" s="293"/>
      <c r="E80" s="294"/>
      <c r="F80" s="50">
        <v>15</v>
      </c>
      <c r="G80" s="68">
        <v>3.2</v>
      </c>
      <c r="H80" s="50" t="s">
        <v>39</v>
      </c>
      <c r="I80" s="51"/>
      <c r="J80" s="51"/>
      <c r="K80" s="51"/>
      <c r="L80" s="51"/>
      <c r="M80" s="51"/>
      <c r="N80" s="51"/>
      <c r="O80" s="51"/>
      <c r="P80" s="52" t="str">
        <f t="shared" si="21"/>
        <v/>
      </c>
      <c r="Q80" s="53" t="str">
        <f t="shared" si="20"/>
        <v/>
      </c>
    </row>
    <row r="81" spans="1:17" ht="15" customHeight="1" x14ac:dyDescent="0.25">
      <c r="A81" s="47"/>
      <c r="B81" s="280" t="s">
        <v>447</v>
      </c>
      <c r="C81" s="281"/>
      <c r="D81" s="281"/>
      <c r="E81" s="282"/>
      <c r="F81" s="50">
        <v>15</v>
      </c>
      <c r="G81" s="68">
        <v>3.2</v>
      </c>
      <c r="H81" s="50" t="s">
        <v>39</v>
      </c>
      <c r="I81" s="51"/>
      <c r="J81" s="51"/>
      <c r="K81" s="51"/>
      <c r="L81" s="51"/>
      <c r="M81" s="51"/>
      <c r="N81" s="51"/>
      <c r="O81" s="51"/>
      <c r="P81" s="52" t="str">
        <f t="shared" si="21"/>
        <v/>
      </c>
      <c r="Q81" s="53" t="str">
        <f t="shared" si="20"/>
        <v/>
      </c>
    </row>
    <row r="82" spans="1:17" ht="27" customHeight="1" x14ac:dyDescent="0.25">
      <c r="A82" s="47"/>
      <c r="B82" s="286" t="s">
        <v>457</v>
      </c>
      <c r="C82" s="281"/>
      <c r="D82" s="281"/>
      <c r="E82" s="282"/>
      <c r="F82" s="50">
        <v>15</v>
      </c>
      <c r="G82" s="68">
        <v>3.7</v>
      </c>
      <c r="H82" s="50" t="s">
        <v>39</v>
      </c>
      <c r="I82" s="51"/>
      <c r="J82" s="51"/>
      <c r="K82" s="51"/>
      <c r="L82" s="51"/>
      <c r="M82" s="51"/>
      <c r="N82" s="51"/>
      <c r="O82" s="51"/>
      <c r="P82" s="52" t="str">
        <f t="shared" si="21"/>
        <v/>
      </c>
      <c r="Q82" s="53" t="str">
        <f t="shared" si="20"/>
        <v/>
      </c>
    </row>
    <row r="83" spans="1:17" ht="27" customHeight="1" x14ac:dyDescent="0.25">
      <c r="A83" s="47"/>
      <c r="B83" s="286" t="s">
        <v>458</v>
      </c>
      <c r="C83" s="281"/>
      <c r="D83" s="281"/>
      <c r="E83" s="282"/>
      <c r="F83" s="50">
        <v>15</v>
      </c>
      <c r="G83" s="68">
        <v>3.2</v>
      </c>
      <c r="H83" s="50" t="s">
        <v>39</v>
      </c>
      <c r="I83" s="51"/>
      <c r="J83" s="51"/>
      <c r="K83" s="51"/>
      <c r="L83" s="51"/>
      <c r="M83" s="51"/>
      <c r="N83" s="51"/>
      <c r="O83" s="51"/>
      <c r="P83" s="52" t="str">
        <f t="shared" si="21"/>
        <v/>
      </c>
      <c r="Q83" s="53" t="str">
        <f t="shared" si="20"/>
        <v/>
      </c>
    </row>
    <row r="84" spans="1:17" ht="15" customHeight="1" x14ac:dyDescent="0.25">
      <c r="A84" s="47"/>
      <c r="B84" s="280" t="s">
        <v>459</v>
      </c>
      <c r="C84" s="281"/>
      <c r="D84" s="281"/>
      <c r="E84" s="282"/>
      <c r="F84" s="50">
        <v>15</v>
      </c>
      <c r="G84" s="68">
        <v>3.5</v>
      </c>
      <c r="H84" s="50" t="s">
        <v>39</v>
      </c>
      <c r="I84" s="51"/>
      <c r="J84" s="51"/>
      <c r="K84" s="51"/>
      <c r="L84" s="51"/>
      <c r="M84" s="51"/>
      <c r="N84" s="51"/>
      <c r="O84" s="51"/>
      <c r="P84" s="52" t="str">
        <f t="shared" si="21"/>
        <v/>
      </c>
      <c r="Q84" s="53" t="str">
        <f t="shared" si="20"/>
        <v/>
      </c>
    </row>
    <row r="85" spans="1:17" x14ac:dyDescent="0.25">
      <c r="A85" s="47"/>
      <c r="B85" s="286" t="s">
        <v>460</v>
      </c>
      <c r="C85" s="293"/>
      <c r="D85" s="293"/>
      <c r="E85" s="294"/>
      <c r="F85" s="50">
        <v>15</v>
      </c>
      <c r="G85" s="68">
        <v>3.95</v>
      </c>
      <c r="H85" s="50" t="s">
        <v>39</v>
      </c>
      <c r="I85" s="51"/>
      <c r="J85" s="51"/>
      <c r="K85" s="51"/>
      <c r="L85" s="51"/>
      <c r="M85" s="51"/>
      <c r="N85" s="51"/>
      <c r="O85" s="51"/>
      <c r="P85" s="52" t="str">
        <f t="shared" si="21"/>
        <v/>
      </c>
      <c r="Q85" s="53" t="str">
        <f t="shared" si="20"/>
        <v/>
      </c>
    </row>
    <row r="86" spans="1:17" ht="27" customHeight="1" x14ac:dyDescent="0.25">
      <c r="A86" s="47"/>
      <c r="B86" s="286" t="s">
        <v>461</v>
      </c>
      <c r="C86" s="293"/>
      <c r="D86" s="293"/>
      <c r="E86" s="294"/>
      <c r="F86" s="50">
        <v>15</v>
      </c>
      <c r="G86" s="68">
        <v>3.95</v>
      </c>
      <c r="H86" s="50" t="s">
        <v>39</v>
      </c>
      <c r="I86" s="51"/>
      <c r="J86" s="51"/>
      <c r="K86" s="51"/>
      <c r="L86" s="51"/>
      <c r="M86" s="51"/>
      <c r="N86" s="51"/>
      <c r="O86" s="51"/>
      <c r="P86" s="52" t="str">
        <f t="shared" si="21"/>
        <v/>
      </c>
      <c r="Q86" s="53" t="str">
        <f t="shared" si="20"/>
        <v/>
      </c>
    </row>
    <row r="87" spans="1:17" ht="30" customHeight="1" x14ac:dyDescent="0.25">
      <c r="A87" s="47"/>
      <c r="B87" s="286" t="s">
        <v>462</v>
      </c>
      <c r="C87" s="293"/>
      <c r="D87" s="293"/>
      <c r="E87" s="294"/>
      <c r="F87" s="50">
        <v>15</v>
      </c>
      <c r="G87" s="68">
        <v>4.3499999999999996</v>
      </c>
      <c r="H87" s="50" t="s">
        <v>39</v>
      </c>
      <c r="I87" s="51"/>
      <c r="J87" s="51"/>
      <c r="K87" s="51"/>
      <c r="L87" s="51"/>
      <c r="M87" s="51"/>
      <c r="N87" s="51"/>
      <c r="O87" s="51"/>
      <c r="P87" s="52" t="str">
        <f t="shared" si="21"/>
        <v/>
      </c>
      <c r="Q87" s="53" t="str">
        <f t="shared" si="20"/>
        <v/>
      </c>
    </row>
    <row r="88" spans="1:17" ht="27" customHeight="1" x14ac:dyDescent="0.25">
      <c r="A88" s="47"/>
      <c r="B88" s="286" t="s">
        <v>463</v>
      </c>
      <c r="C88" s="293"/>
      <c r="D88" s="293"/>
      <c r="E88" s="294"/>
      <c r="F88" s="50">
        <v>15</v>
      </c>
      <c r="G88" s="68">
        <v>4.3499999999999996</v>
      </c>
      <c r="H88" s="50" t="s">
        <v>39</v>
      </c>
      <c r="I88" s="51"/>
      <c r="J88" s="51"/>
      <c r="K88" s="51"/>
      <c r="L88" s="51"/>
      <c r="M88" s="51"/>
      <c r="N88" s="51"/>
      <c r="O88" s="51"/>
      <c r="P88" s="52" t="str">
        <f t="shared" si="21"/>
        <v/>
      </c>
      <c r="Q88" s="53" t="str">
        <f t="shared" si="20"/>
        <v/>
      </c>
    </row>
    <row r="89" spans="1:17" ht="15" customHeight="1" x14ac:dyDescent="0.25">
      <c r="A89" s="47"/>
      <c r="B89" s="280" t="s">
        <v>464</v>
      </c>
      <c r="C89" s="281"/>
      <c r="D89" s="281"/>
      <c r="E89" s="282"/>
      <c r="F89" s="50">
        <v>15</v>
      </c>
      <c r="G89" s="68">
        <v>3.95</v>
      </c>
      <c r="H89" s="50" t="s">
        <v>39</v>
      </c>
      <c r="I89" s="51"/>
      <c r="J89" s="51"/>
      <c r="K89" s="51"/>
      <c r="L89" s="51"/>
      <c r="M89" s="51"/>
      <c r="N89" s="51"/>
      <c r="O89" s="51"/>
      <c r="P89" s="52" t="str">
        <f t="shared" si="21"/>
        <v/>
      </c>
      <c r="Q89" s="53" t="str">
        <f t="shared" si="20"/>
        <v/>
      </c>
    </row>
    <row r="90" spans="1:17" ht="27" customHeight="1" x14ac:dyDescent="0.25">
      <c r="A90" s="47"/>
      <c r="B90" s="286" t="s">
        <v>465</v>
      </c>
      <c r="C90" s="281"/>
      <c r="D90" s="281"/>
      <c r="E90" s="282"/>
      <c r="F90" s="50">
        <v>15</v>
      </c>
      <c r="G90" s="68">
        <v>3.95</v>
      </c>
      <c r="H90" s="50" t="s">
        <v>39</v>
      </c>
      <c r="I90" s="51"/>
      <c r="J90" s="51"/>
      <c r="K90" s="51"/>
      <c r="L90" s="51"/>
      <c r="M90" s="51"/>
      <c r="N90" s="51"/>
      <c r="O90" s="51"/>
      <c r="P90" s="52" t="str">
        <f t="shared" si="21"/>
        <v/>
      </c>
      <c r="Q90" s="53" t="str">
        <f t="shared" si="20"/>
        <v/>
      </c>
    </row>
    <row r="91" spans="1:17" ht="15" customHeight="1" x14ac:dyDescent="0.25">
      <c r="A91" s="47"/>
      <c r="B91" s="280" t="s">
        <v>557</v>
      </c>
      <c r="C91" s="281"/>
      <c r="D91" s="281"/>
      <c r="E91" s="282"/>
      <c r="F91" s="50">
        <v>20</v>
      </c>
      <c r="G91" s="68">
        <v>2.7</v>
      </c>
      <c r="H91" s="50" t="s">
        <v>39</v>
      </c>
      <c r="I91" s="51"/>
      <c r="J91" s="51"/>
      <c r="K91" s="51"/>
      <c r="L91" s="51"/>
      <c r="M91" s="51"/>
      <c r="N91" s="51"/>
      <c r="O91" s="51"/>
      <c r="P91" s="52" t="str">
        <f t="shared" si="21"/>
        <v/>
      </c>
      <c r="Q91" s="53" t="str">
        <f t="shared" si="20"/>
        <v/>
      </c>
    </row>
    <row r="92" spans="1:17" x14ac:dyDescent="0.25">
      <c r="A92" s="47"/>
      <c r="B92" s="280" t="s">
        <v>556</v>
      </c>
      <c r="C92" s="281"/>
      <c r="D92" s="281"/>
      <c r="E92" s="282"/>
      <c r="F92" s="50">
        <v>20</v>
      </c>
      <c r="G92" s="68">
        <v>2.7</v>
      </c>
      <c r="H92" s="50" t="s">
        <v>39</v>
      </c>
      <c r="I92" s="51"/>
      <c r="J92" s="51"/>
      <c r="K92" s="51"/>
      <c r="L92" s="51"/>
      <c r="M92" s="51"/>
      <c r="N92" s="51"/>
      <c r="O92" s="51"/>
      <c r="P92" s="52" t="str">
        <f t="shared" si="21"/>
        <v/>
      </c>
      <c r="Q92" s="53" t="str">
        <f t="shared" si="20"/>
        <v/>
      </c>
    </row>
    <row r="93" spans="1:17" ht="15" customHeight="1" x14ac:dyDescent="0.25">
      <c r="A93" s="47"/>
      <c r="B93" s="287" t="s">
        <v>558</v>
      </c>
      <c r="C93" s="288"/>
      <c r="D93" s="288"/>
      <c r="E93" s="289"/>
      <c r="F93" s="50">
        <v>20</v>
      </c>
      <c r="G93" s="68">
        <v>3.1</v>
      </c>
      <c r="H93" s="50" t="s">
        <v>39</v>
      </c>
      <c r="I93" s="51"/>
      <c r="J93" s="51"/>
      <c r="K93" s="51"/>
      <c r="L93" s="51"/>
      <c r="M93" s="51"/>
      <c r="N93" s="51"/>
      <c r="O93" s="51"/>
      <c r="P93" s="52" t="str">
        <f t="shared" si="21"/>
        <v/>
      </c>
      <c r="Q93" s="53" t="str">
        <f t="shared" si="20"/>
        <v/>
      </c>
    </row>
    <row r="94" spans="1:17" ht="15" customHeight="1" x14ac:dyDescent="0.25">
      <c r="A94" s="47"/>
      <c r="B94" s="280" t="s">
        <v>466</v>
      </c>
      <c r="C94" s="281"/>
      <c r="D94" s="281"/>
      <c r="E94" s="282"/>
      <c r="F94" s="50">
        <v>20</v>
      </c>
      <c r="G94" s="68">
        <v>2.9</v>
      </c>
      <c r="H94" s="50" t="s">
        <v>39</v>
      </c>
      <c r="I94" s="51"/>
      <c r="J94" s="51"/>
      <c r="K94" s="51"/>
      <c r="L94" s="51"/>
      <c r="M94" s="51"/>
      <c r="N94" s="51"/>
      <c r="O94" s="51"/>
      <c r="P94" s="52" t="str">
        <f t="shared" si="21"/>
        <v/>
      </c>
      <c r="Q94" s="53" t="str">
        <f t="shared" si="20"/>
        <v/>
      </c>
    </row>
    <row r="95" spans="1:17" ht="15" customHeight="1" x14ac:dyDescent="0.25">
      <c r="A95" s="47"/>
      <c r="B95" s="280" t="s">
        <v>399</v>
      </c>
      <c r="C95" s="281"/>
      <c r="D95" s="281"/>
      <c r="E95" s="282"/>
      <c r="F95" s="50">
        <v>10</v>
      </c>
      <c r="G95" s="68">
        <v>2.6</v>
      </c>
      <c r="H95" s="50" t="s">
        <v>39</v>
      </c>
      <c r="I95" s="51"/>
      <c r="J95" s="51"/>
      <c r="K95" s="51"/>
      <c r="L95" s="51"/>
      <c r="M95" s="51"/>
      <c r="N95" s="51"/>
      <c r="O95" s="51"/>
      <c r="P95" s="52" t="str">
        <f t="shared" si="21"/>
        <v/>
      </c>
      <c r="Q95" s="53" t="str">
        <f t="shared" si="20"/>
        <v/>
      </c>
    </row>
    <row r="96" spans="1:17" ht="15" customHeight="1" x14ac:dyDescent="0.25">
      <c r="A96" s="47"/>
      <c r="B96" s="280" t="s">
        <v>400</v>
      </c>
      <c r="C96" s="281"/>
      <c r="D96" s="281"/>
      <c r="E96" s="282"/>
      <c r="F96" s="50">
        <v>10</v>
      </c>
      <c r="G96" s="68">
        <v>2.9</v>
      </c>
      <c r="H96" s="50" t="s">
        <v>39</v>
      </c>
      <c r="I96" s="51"/>
      <c r="J96" s="51"/>
      <c r="K96" s="51"/>
      <c r="L96" s="51"/>
      <c r="M96" s="51"/>
      <c r="N96" s="51"/>
      <c r="O96" s="51"/>
      <c r="P96" s="52" t="str">
        <f t="shared" si="21"/>
        <v/>
      </c>
      <c r="Q96" s="53" t="str">
        <f t="shared" si="20"/>
        <v/>
      </c>
    </row>
    <row r="97" spans="1:17" x14ac:dyDescent="0.25">
      <c r="A97" s="47"/>
      <c r="B97" s="280" t="s">
        <v>472</v>
      </c>
      <c r="C97" s="281"/>
      <c r="D97" s="281"/>
      <c r="E97" s="282"/>
      <c r="F97" s="50">
        <v>20</v>
      </c>
      <c r="G97" s="68">
        <v>2.9</v>
      </c>
      <c r="H97" s="50" t="s">
        <v>39</v>
      </c>
      <c r="I97" s="51"/>
      <c r="J97" s="51"/>
      <c r="K97" s="51"/>
      <c r="L97" s="51"/>
      <c r="M97" s="51"/>
      <c r="N97" s="51"/>
      <c r="O97" s="51"/>
      <c r="P97" s="52" t="str">
        <f t="shared" si="21"/>
        <v/>
      </c>
      <c r="Q97" s="53" t="str">
        <f t="shared" si="20"/>
        <v/>
      </c>
    </row>
    <row r="98" spans="1:17" ht="15" customHeight="1" x14ac:dyDescent="0.25">
      <c r="A98" s="47"/>
      <c r="B98" s="280" t="s">
        <v>470</v>
      </c>
      <c r="C98" s="281"/>
      <c r="D98" s="281"/>
      <c r="E98" s="282"/>
      <c r="F98" s="50">
        <v>20</v>
      </c>
      <c r="G98" s="68">
        <v>3.1</v>
      </c>
      <c r="H98" s="50" t="s">
        <v>39</v>
      </c>
      <c r="I98" s="51"/>
      <c r="J98" s="51"/>
      <c r="K98" s="51"/>
      <c r="L98" s="51"/>
      <c r="M98" s="51"/>
      <c r="N98" s="51"/>
      <c r="O98" s="51"/>
      <c r="P98" s="52" t="str">
        <f t="shared" si="21"/>
        <v/>
      </c>
      <c r="Q98" s="53" t="str">
        <f t="shared" si="20"/>
        <v/>
      </c>
    </row>
    <row r="99" spans="1:17" ht="15" customHeight="1" x14ac:dyDescent="0.25">
      <c r="A99" s="47"/>
      <c r="B99" s="280" t="s">
        <v>469</v>
      </c>
      <c r="C99" s="281"/>
      <c r="D99" s="281"/>
      <c r="E99" s="282"/>
      <c r="F99" s="50">
        <v>20</v>
      </c>
      <c r="G99" s="68">
        <v>2.9</v>
      </c>
      <c r="H99" s="50" t="s">
        <v>39</v>
      </c>
      <c r="I99" s="51"/>
      <c r="J99" s="51"/>
      <c r="K99" s="51"/>
      <c r="L99" s="51"/>
      <c r="M99" s="51"/>
      <c r="N99" s="51"/>
      <c r="O99" s="51"/>
      <c r="P99" s="52" t="str">
        <f t="shared" si="21"/>
        <v/>
      </c>
      <c r="Q99" s="53" t="str">
        <f t="shared" si="20"/>
        <v/>
      </c>
    </row>
    <row r="100" spans="1:17" ht="15" customHeight="1" x14ac:dyDescent="0.25">
      <c r="A100" s="47"/>
      <c r="B100" s="280" t="s">
        <v>471</v>
      </c>
      <c r="C100" s="281"/>
      <c r="D100" s="281"/>
      <c r="E100" s="282"/>
      <c r="F100" s="50">
        <v>20</v>
      </c>
      <c r="G100" s="68">
        <v>3</v>
      </c>
      <c r="H100" s="50" t="s">
        <v>39</v>
      </c>
      <c r="I100" s="51"/>
      <c r="J100" s="51"/>
      <c r="K100" s="51"/>
      <c r="L100" s="51"/>
      <c r="M100" s="51"/>
      <c r="N100" s="51"/>
      <c r="O100" s="51"/>
      <c r="P100" s="52" t="str">
        <f t="shared" si="21"/>
        <v/>
      </c>
      <c r="Q100" s="53" t="str">
        <f t="shared" si="20"/>
        <v/>
      </c>
    </row>
    <row r="101" spans="1:17" ht="15" customHeight="1" x14ac:dyDescent="0.25">
      <c r="A101" s="47"/>
      <c r="B101" s="280" t="s">
        <v>467</v>
      </c>
      <c r="C101" s="281"/>
      <c r="D101" s="281"/>
      <c r="E101" s="282"/>
      <c r="F101" s="50">
        <v>20</v>
      </c>
      <c r="G101" s="68">
        <v>3.2</v>
      </c>
      <c r="H101" s="50" t="s">
        <v>39</v>
      </c>
      <c r="I101" s="51"/>
      <c r="J101" s="51"/>
      <c r="K101" s="51"/>
      <c r="L101" s="51"/>
      <c r="M101" s="51"/>
      <c r="N101" s="51"/>
      <c r="O101" s="51"/>
      <c r="P101" s="52" t="str">
        <f t="shared" si="21"/>
        <v/>
      </c>
      <c r="Q101" s="53" t="str">
        <f t="shared" si="20"/>
        <v/>
      </c>
    </row>
    <row r="102" spans="1:17" ht="15" customHeight="1" x14ac:dyDescent="0.25">
      <c r="A102" s="47"/>
      <c r="B102" s="280" t="s">
        <v>468</v>
      </c>
      <c r="C102" s="281"/>
      <c r="D102" s="281"/>
      <c r="E102" s="282"/>
      <c r="F102" s="50">
        <v>20</v>
      </c>
      <c r="G102" s="68">
        <v>3.3</v>
      </c>
      <c r="H102" s="50" t="s">
        <v>39</v>
      </c>
      <c r="I102" s="51"/>
      <c r="J102" s="51"/>
      <c r="K102" s="51"/>
      <c r="L102" s="51"/>
      <c r="M102" s="51"/>
      <c r="N102" s="51"/>
      <c r="O102" s="51"/>
      <c r="P102" s="52" t="str">
        <f t="shared" si="21"/>
        <v/>
      </c>
      <c r="Q102" s="53" t="str">
        <f t="shared" si="20"/>
        <v/>
      </c>
    </row>
    <row r="103" spans="1:17" ht="15" customHeight="1" x14ac:dyDescent="0.25">
      <c r="A103" s="47"/>
      <c r="B103" s="280" t="s">
        <v>499</v>
      </c>
      <c r="C103" s="281"/>
      <c r="D103" s="281"/>
      <c r="E103" s="282"/>
      <c r="F103" s="50">
        <v>20</v>
      </c>
      <c r="G103" s="68">
        <v>3.2</v>
      </c>
      <c r="H103" s="50" t="s">
        <v>39</v>
      </c>
      <c r="I103" s="51"/>
      <c r="J103" s="51"/>
      <c r="K103" s="51"/>
      <c r="L103" s="51"/>
      <c r="M103" s="51"/>
      <c r="N103" s="51"/>
      <c r="O103" s="51"/>
      <c r="P103" s="52" t="str">
        <f t="shared" si="21"/>
        <v/>
      </c>
      <c r="Q103" s="53" t="str">
        <f t="shared" si="20"/>
        <v/>
      </c>
    </row>
    <row r="104" spans="1:17" ht="15" customHeight="1" x14ac:dyDescent="0.25">
      <c r="A104" s="47"/>
      <c r="B104" s="283" t="s">
        <v>474</v>
      </c>
      <c r="C104" s="284"/>
      <c r="D104" s="284"/>
      <c r="E104" s="285"/>
      <c r="F104" s="50">
        <v>20</v>
      </c>
      <c r="G104" s="68">
        <v>2.9</v>
      </c>
      <c r="H104" s="50" t="s">
        <v>39</v>
      </c>
      <c r="I104" s="51"/>
      <c r="J104" s="51"/>
      <c r="K104" s="51"/>
      <c r="L104" s="51"/>
      <c r="M104" s="51"/>
      <c r="N104" s="51"/>
      <c r="O104" s="51"/>
      <c r="P104" s="52" t="str">
        <f t="shared" ref="P104:P106" si="22">IF(SUM(I104:O104)&gt;0,SUM(I104:O104),"")</f>
        <v/>
      </c>
      <c r="Q104" s="53" t="str">
        <f t="shared" ref="Q104:Q106" si="23">IF(P104="","",PRODUCT(P104,G104))</f>
        <v/>
      </c>
    </row>
    <row r="105" spans="1:17" ht="15" customHeight="1" x14ac:dyDescent="0.25">
      <c r="A105" s="47"/>
      <c r="B105" s="280" t="s">
        <v>473</v>
      </c>
      <c r="C105" s="281"/>
      <c r="D105" s="281"/>
      <c r="E105" s="282"/>
      <c r="F105" s="50">
        <v>20</v>
      </c>
      <c r="G105" s="68">
        <v>3.1</v>
      </c>
      <c r="H105" s="50" t="s">
        <v>39</v>
      </c>
      <c r="I105" s="51"/>
      <c r="J105" s="51"/>
      <c r="K105" s="51"/>
      <c r="L105" s="51"/>
      <c r="M105" s="51"/>
      <c r="N105" s="51"/>
      <c r="O105" s="51"/>
      <c r="P105" s="52" t="str">
        <f t="shared" si="22"/>
        <v/>
      </c>
      <c r="Q105" s="53" t="str">
        <f t="shared" si="23"/>
        <v/>
      </c>
    </row>
    <row r="106" spans="1:17" ht="15" customHeight="1" x14ac:dyDescent="0.25">
      <c r="A106" s="47"/>
      <c r="B106" s="280" t="s">
        <v>475</v>
      </c>
      <c r="C106" s="281"/>
      <c r="D106" s="281"/>
      <c r="E106" s="282"/>
      <c r="F106" s="50">
        <v>20</v>
      </c>
      <c r="G106" s="68">
        <v>2.9</v>
      </c>
      <c r="H106" s="50" t="s">
        <v>39</v>
      </c>
      <c r="I106" s="51"/>
      <c r="J106" s="51"/>
      <c r="K106" s="51"/>
      <c r="L106" s="51"/>
      <c r="M106" s="51"/>
      <c r="N106" s="51"/>
      <c r="O106" s="51"/>
      <c r="P106" s="52" t="str">
        <f t="shared" si="22"/>
        <v/>
      </c>
      <c r="Q106" s="53" t="str">
        <f t="shared" si="23"/>
        <v/>
      </c>
    </row>
    <row r="107" spans="1:17" ht="15" customHeight="1" x14ac:dyDescent="0.25">
      <c r="A107" s="47"/>
      <c r="B107" s="280" t="s">
        <v>552</v>
      </c>
      <c r="C107" s="281"/>
      <c r="D107" s="281"/>
      <c r="E107" s="282"/>
      <c r="F107" s="50">
        <v>20</v>
      </c>
      <c r="G107" s="68">
        <v>3.4</v>
      </c>
      <c r="H107" s="50" t="s">
        <v>39</v>
      </c>
      <c r="I107" s="51"/>
      <c r="J107" s="51"/>
      <c r="K107" s="51"/>
      <c r="L107" s="51"/>
      <c r="M107" s="51"/>
      <c r="N107" s="51"/>
      <c r="O107" s="51"/>
      <c r="P107" s="52" t="str">
        <f t="shared" si="21"/>
        <v/>
      </c>
      <c r="Q107" s="53" t="str">
        <f t="shared" si="20"/>
        <v/>
      </c>
    </row>
    <row r="108" spans="1:17" ht="15" customHeight="1" x14ac:dyDescent="0.25">
      <c r="A108" s="47"/>
      <c r="B108" s="280" t="s">
        <v>476</v>
      </c>
      <c r="C108" s="281"/>
      <c r="D108" s="281"/>
      <c r="E108" s="282"/>
      <c r="F108" s="50">
        <v>20</v>
      </c>
      <c r="G108" s="68">
        <v>3.4</v>
      </c>
      <c r="H108" s="50" t="s">
        <v>39</v>
      </c>
      <c r="I108" s="51"/>
      <c r="J108" s="51"/>
      <c r="K108" s="51"/>
      <c r="L108" s="51"/>
      <c r="M108" s="51"/>
      <c r="N108" s="51"/>
      <c r="O108" s="51"/>
      <c r="P108" s="52" t="str">
        <f t="shared" si="21"/>
        <v/>
      </c>
      <c r="Q108" s="53" t="str">
        <f t="shared" si="20"/>
        <v/>
      </c>
    </row>
    <row r="109" spans="1:17" ht="15" customHeight="1" x14ac:dyDescent="0.25">
      <c r="A109" s="47"/>
      <c r="B109" s="280" t="s">
        <v>553</v>
      </c>
      <c r="C109" s="281"/>
      <c r="D109" s="281"/>
      <c r="E109" s="282"/>
      <c r="F109" s="50">
        <v>20</v>
      </c>
      <c r="G109" s="68">
        <v>3.4</v>
      </c>
      <c r="H109" s="50" t="s">
        <v>39</v>
      </c>
      <c r="I109" s="51"/>
      <c r="J109" s="51"/>
      <c r="K109" s="51"/>
      <c r="L109" s="51"/>
      <c r="M109" s="51"/>
      <c r="N109" s="51"/>
      <c r="O109" s="51"/>
      <c r="P109" s="52" t="str">
        <f t="shared" si="21"/>
        <v/>
      </c>
      <c r="Q109" s="53" t="str">
        <f t="shared" si="20"/>
        <v/>
      </c>
    </row>
    <row r="110" spans="1:17" ht="15" customHeight="1" x14ac:dyDescent="0.25">
      <c r="A110" s="47"/>
      <c r="B110" s="280" t="s">
        <v>477</v>
      </c>
      <c r="C110" s="281"/>
      <c r="D110" s="281"/>
      <c r="E110" s="282"/>
      <c r="F110" s="50">
        <v>20</v>
      </c>
      <c r="G110" s="68">
        <v>3.1</v>
      </c>
      <c r="H110" s="50" t="s">
        <v>39</v>
      </c>
      <c r="I110" s="51"/>
      <c r="J110" s="51"/>
      <c r="K110" s="51"/>
      <c r="L110" s="51"/>
      <c r="M110" s="51"/>
      <c r="N110" s="51"/>
      <c r="O110" s="51"/>
      <c r="P110" s="52" t="str">
        <f t="shared" si="21"/>
        <v/>
      </c>
      <c r="Q110" s="53" t="str">
        <f t="shared" si="20"/>
        <v/>
      </c>
    </row>
    <row r="111" spans="1:17" ht="15" customHeight="1" x14ac:dyDescent="0.25">
      <c r="A111" s="47"/>
      <c r="B111" s="280" t="s">
        <v>478</v>
      </c>
      <c r="C111" s="281"/>
      <c r="D111" s="281"/>
      <c r="E111" s="282"/>
      <c r="F111" s="50">
        <v>20</v>
      </c>
      <c r="G111" s="68">
        <v>3.1</v>
      </c>
      <c r="H111" s="50" t="s">
        <v>39</v>
      </c>
      <c r="I111" s="51"/>
      <c r="J111" s="51"/>
      <c r="K111" s="51"/>
      <c r="L111" s="51"/>
      <c r="M111" s="51"/>
      <c r="N111" s="51"/>
      <c r="O111" s="51"/>
      <c r="P111" s="52" t="str">
        <f t="shared" si="21"/>
        <v/>
      </c>
      <c r="Q111" s="53" t="str">
        <f t="shared" si="20"/>
        <v/>
      </c>
    </row>
    <row r="112" spans="1:17" ht="15" customHeight="1" x14ac:dyDescent="0.25">
      <c r="A112" s="47"/>
      <c r="B112" s="280" t="s">
        <v>479</v>
      </c>
      <c r="C112" s="281"/>
      <c r="D112" s="281"/>
      <c r="E112" s="282"/>
      <c r="F112" s="50">
        <v>20</v>
      </c>
      <c r="G112" s="68">
        <v>3.3</v>
      </c>
      <c r="H112" s="50" t="s">
        <v>39</v>
      </c>
      <c r="I112" s="51"/>
      <c r="J112" s="51"/>
      <c r="K112" s="51"/>
      <c r="L112" s="51"/>
      <c r="M112" s="51"/>
      <c r="N112" s="51"/>
      <c r="O112" s="51"/>
      <c r="P112" s="52" t="str">
        <f t="shared" si="21"/>
        <v/>
      </c>
      <c r="Q112" s="53" t="str">
        <f t="shared" si="20"/>
        <v/>
      </c>
    </row>
    <row r="113" spans="1:17" ht="15" customHeight="1" x14ac:dyDescent="0.25">
      <c r="A113" s="47"/>
      <c r="B113" s="280" t="s">
        <v>401</v>
      </c>
      <c r="C113" s="281"/>
      <c r="D113" s="281"/>
      <c r="E113" s="282"/>
      <c r="F113" s="50">
        <v>20</v>
      </c>
      <c r="G113" s="68">
        <v>3.3</v>
      </c>
      <c r="H113" s="50" t="s">
        <v>39</v>
      </c>
      <c r="I113" s="51"/>
      <c r="J113" s="51"/>
      <c r="K113" s="51"/>
      <c r="L113" s="51"/>
      <c r="M113" s="51"/>
      <c r="N113" s="51"/>
      <c r="O113" s="51"/>
      <c r="P113" s="52" t="str">
        <f t="shared" si="21"/>
        <v/>
      </c>
      <c r="Q113" s="53" t="str">
        <f t="shared" si="20"/>
        <v/>
      </c>
    </row>
    <row r="114" spans="1:17" ht="15" customHeight="1" x14ac:dyDescent="0.25">
      <c r="A114" s="47"/>
      <c r="B114" s="280" t="s">
        <v>402</v>
      </c>
      <c r="C114" s="281"/>
      <c r="D114" s="281"/>
      <c r="E114" s="282"/>
      <c r="F114" s="50">
        <v>20</v>
      </c>
      <c r="G114" s="68">
        <v>3.3</v>
      </c>
      <c r="H114" s="50" t="s">
        <v>39</v>
      </c>
      <c r="I114" s="51"/>
      <c r="J114" s="51"/>
      <c r="K114" s="51"/>
      <c r="L114" s="51"/>
      <c r="M114" s="51"/>
      <c r="N114" s="51"/>
      <c r="O114" s="51"/>
      <c r="P114" s="52" t="str">
        <f t="shared" ref="P114:P116" si="24">IF(SUM(I114:O114)&gt;0,SUM(I114:O114),"")</f>
        <v/>
      </c>
      <c r="Q114" s="53" t="str">
        <f t="shared" ref="Q114:Q116" si="25">IF(P114="","",PRODUCT(P114,G114))</f>
        <v/>
      </c>
    </row>
    <row r="115" spans="1:17" ht="15" customHeight="1" x14ac:dyDescent="0.25">
      <c r="A115" s="47"/>
      <c r="B115" s="280" t="s">
        <v>259</v>
      </c>
      <c r="C115" s="281"/>
      <c r="D115" s="281"/>
      <c r="E115" s="282"/>
      <c r="F115" s="50">
        <v>20</v>
      </c>
      <c r="G115" s="68">
        <v>3.3</v>
      </c>
      <c r="H115" s="50" t="s">
        <v>39</v>
      </c>
      <c r="I115" s="51"/>
      <c r="J115" s="51"/>
      <c r="K115" s="51"/>
      <c r="L115" s="51"/>
      <c r="M115" s="51"/>
      <c r="N115" s="51"/>
      <c r="O115" s="51"/>
      <c r="P115" s="52" t="str">
        <f t="shared" si="24"/>
        <v/>
      </c>
      <c r="Q115" s="53" t="str">
        <f t="shared" si="25"/>
        <v/>
      </c>
    </row>
    <row r="116" spans="1:17" ht="15" customHeight="1" x14ac:dyDescent="0.25">
      <c r="A116" s="47"/>
      <c r="B116" s="280" t="s">
        <v>403</v>
      </c>
      <c r="C116" s="281"/>
      <c r="D116" s="281"/>
      <c r="E116" s="282"/>
      <c r="F116" s="50">
        <v>20</v>
      </c>
      <c r="G116" s="68">
        <v>3.3</v>
      </c>
      <c r="H116" s="50" t="s">
        <v>39</v>
      </c>
      <c r="I116" s="51"/>
      <c r="J116" s="51"/>
      <c r="K116" s="51"/>
      <c r="L116" s="51"/>
      <c r="M116" s="51"/>
      <c r="N116" s="51"/>
      <c r="O116" s="51"/>
      <c r="P116" s="52" t="str">
        <f t="shared" si="24"/>
        <v/>
      </c>
      <c r="Q116" s="53" t="str">
        <f t="shared" si="25"/>
        <v/>
      </c>
    </row>
    <row r="117" spans="1:17" ht="15" customHeight="1" x14ac:dyDescent="0.25">
      <c r="A117" s="47"/>
      <c r="B117" s="280" t="s">
        <v>480</v>
      </c>
      <c r="C117" s="281"/>
      <c r="D117" s="281"/>
      <c r="E117" s="282"/>
      <c r="F117" s="50">
        <v>20</v>
      </c>
      <c r="G117" s="68">
        <v>3.5</v>
      </c>
      <c r="H117" s="50" t="s">
        <v>39</v>
      </c>
      <c r="I117" s="51"/>
      <c r="J117" s="51"/>
      <c r="K117" s="51"/>
      <c r="L117" s="51"/>
      <c r="M117" s="51"/>
      <c r="N117" s="51"/>
      <c r="O117" s="51"/>
      <c r="P117" s="52" t="str">
        <f t="shared" si="21"/>
        <v/>
      </c>
      <c r="Q117" s="53" t="str">
        <f t="shared" si="20"/>
        <v/>
      </c>
    </row>
    <row r="118" spans="1:17" ht="15" customHeight="1" x14ac:dyDescent="0.25">
      <c r="A118" s="47"/>
      <c r="B118" s="280" t="s">
        <v>481</v>
      </c>
      <c r="C118" s="281"/>
      <c r="D118" s="281"/>
      <c r="E118" s="282"/>
      <c r="F118" s="50">
        <v>20</v>
      </c>
      <c r="G118" s="68">
        <v>3.3</v>
      </c>
      <c r="H118" s="50" t="s">
        <v>39</v>
      </c>
      <c r="I118" s="51"/>
      <c r="J118" s="51"/>
      <c r="K118" s="51"/>
      <c r="L118" s="51"/>
      <c r="M118" s="51"/>
      <c r="N118" s="51"/>
      <c r="O118" s="51"/>
      <c r="P118" s="52" t="str">
        <f t="shared" si="21"/>
        <v/>
      </c>
      <c r="Q118" s="53" t="str">
        <f t="shared" si="20"/>
        <v/>
      </c>
    </row>
    <row r="119" spans="1:17" ht="15" customHeight="1" x14ac:dyDescent="0.25">
      <c r="A119" s="47"/>
      <c r="B119" s="280" t="s">
        <v>404</v>
      </c>
      <c r="C119" s="281"/>
      <c r="D119" s="281"/>
      <c r="E119" s="282"/>
      <c r="F119" s="50">
        <v>20</v>
      </c>
      <c r="G119" s="68">
        <v>3.3</v>
      </c>
      <c r="H119" s="50" t="s">
        <v>39</v>
      </c>
      <c r="I119" s="51"/>
      <c r="J119" s="51"/>
      <c r="K119" s="51"/>
      <c r="L119" s="51"/>
      <c r="M119" s="51"/>
      <c r="N119" s="51"/>
      <c r="O119" s="51"/>
      <c r="P119" s="52" t="str">
        <f t="shared" si="21"/>
        <v/>
      </c>
      <c r="Q119" s="53" t="str">
        <f t="shared" si="20"/>
        <v/>
      </c>
    </row>
    <row r="120" spans="1:17" ht="15" customHeight="1" x14ac:dyDescent="0.25">
      <c r="A120" s="47"/>
      <c r="B120" s="280" t="s">
        <v>405</v>
      </c>
      <c r="C120" s="281"/>
      <c r="D120" s="281"/>
      <c r="E120" s="282"/>
      <c r="F120" s="50">
        <v>20</v>
      </c>
      <c r="G120" s="68">
        <v>2.9</v>
      </c>
      <c r="H120" s="50" t="s">
        <v>39</v>
      </c>
      <c r="I120" s="51"/>
      <c r="J120" s="51"/>
      <c r="K120" s="51"/>
      <c r="L120" s="51"/>
      <c r="M120" s="51"/>
      <c r="N120" s="51"/>
      <c r="O120" s="51"/>
      <c r="P120" s="52" t="str">
        <f t="shared" si="21"/>
        <v/>
      </c>
      <c r="Q120" s="53" t="str">
        <f t="shared" si="20"/>
        <v/>
      </c>
    </row>
    <row r="121" spans="1:17" ht="15" customHeight="1" x14ac:dyDescent="0.25">
      <c r="A121" s="47"/>
      <c r="B121" s="280" t="s">
        <v>406</v>
      </c>
      <c r="C121" s="281"/>
      <c r="D121" s="281"/>
      <c r="E121" s="282"/>
      <c r="F121" s="50">
        <v>20</v>
      </c>
      <c r="G121" s="68">
        <v>3.1</v>
      </c>
      <c r="H121" s="50" t="s">
        <v>39</v>
      </c>
      <c r="I121" s="51"/>
      <c r="J121" s="51"/>
      <c r="K121" s="51"/>
      <c r="L121" s="51"/>
      <c r="M121" s="51"/>
      <c r="N121" s="51"/>
      <c r="O121" s="51"/>
      <c r="P121" s="52" t="str">
        <f t="shared" si="21"/>
        <v/>
      </c>
      <c r="Q121" s="53" t="str">
        <f t="shared" si="20"/>
        <v/>
      </c>
    </row>
    <row r="122" spans="1:17" ht="15" customHeight="1" x14ac:dyDescent="0.25">
      <c r="A122" s="47"/>
      <c r="B122" s="280" t="s">
        <v>407</v>
      </c>
      <c r="C122" s="281"/>
      <c r="D122" s="281"/>
      <c r="E122" s="282"/>
      <c r="F122" s="50">
        <v>20</v>
      </c>
      <c r="G122" s="68">
        <v>2.9</v>
      </c>
      <c r="H122" s="50" t="s">
        <v>39</v>
      </c>
      <c r="I122" s="51"/>
      <c r="J122" s="51"/>
      <c r="K122" s="51"/>
      <c r="L122" s="51"/>
      <c r="M122" s="51"/>
      <c r="N122" s="51"/>
      <c r="O122" s="51"/>
      <c r="P122" s="52" t="str">
        <f t="shared" si="21"/>
        <v/>
      </c>
      <c r="Q122" s="53" t="str">
        <f t="shared" si="20"/>
        <v/>
      </c>
    </row>
    <row r="123" spans="1:17" ht="15" customHeight="1" x14ac:dyDescent="0.25">
      <c r="A123" s="47"/>
      <c r="B123" s="280" t="s">
        <v>408</v>
      </c>
      <c r="C123" s="281"/>
      <c r="D123" s="281"/>
      <c r="E123" s="282"/>
      <c r="F123" s="50">
        <v>20</v>
      </c>
      <c r="G123" s="68">
        <v>2.8</v>
      </c>
      <c r="H123" s="50" t="s">
        <v>39</v>
      </c>
      <c r="I123" s="51"/>
      <c r="J123" s="51"/>
      <c r="K123" s="51"/>
      <c r="L123" s="51"/>
      <c r="M123" s="51"/>
      <c r="N123" s="51"/>
      <c r="O123" s="51"/>
      <c r="P123" s="52" t="str">
        <f t="shared" si="21"/>
        <v/>
      </c>
      <c r="Q123" s="53" t="str">
        <f t="shared" si="20"/>
        <v/>
      </c>
    </row>
    <row r="124" spans="1:17" ht="15" customHeight="1" x14ac:dyDescent="0.25">
      <c r="A124" s="47"/>
      <c r="B124" s="280" t="s">
        <v>409</v>
      </c>
      <c r="C124" s="281"/>
      <c r="D124" s="281"/>
      <c r="E124" s="282"/>
      <c r="F124" s="50">
        <v>20</v>
      </c>
      <c r="G124" s="68">
        <v>2.9</v>
      </c>
      <c r="H124" s="50" t="s">
        <v>39</v>
      </c>
      <c r="I124" s="51"/>
      <c r="J124" s="51"/>
      <c r="K124" s="51"/>
      <c r="L124" s="51"/>
      <c r="M124" s="51"/>
      <c r="N124" s="51"/>
      <c r="O124" s="51"/>
      <c r="P124" s="52" t="str">
        <f t="shared" si="21"/>
        <v/>
      </c>
      <c r="Q124" s="53" t="str">
        <f t="shared" si="20"/>
        <v/>
      </c>
    </row>
    <row r="125" spans="1:17" ht="15" customHeight="1" x14ac:dyDescent="0.25">
      <c r="A125" s="47"/>
      <c r="B125" s="280" t="s">
        <v>482</v>
      </c>
      <c r="C125" s="281"/>
      <c r="D125" s="281"/>
      <c r="E125" s="282"/>
      <c r="F125" s="50">
        <v>20</v>
      </c>
      <c r="G125" s="68">
        <v>2.8</v>
      </c>
      <c r="H125" s="50" t="s">
        <v>39</v>
      </c>
      <c r="I125" s="51"/>
      <c r="J125" s="51"/>
      <c r="K125" s="51"/>
      <c r="L125" s="51"/>
      <c r="M125" s="51"/>
      <c r="N125" s="51"/>
      <c r="O125" s="51"/>
      <c r="P125" s="52" t="str">
        <f t="shared" si="21"/>
        <v/>
      </c>
      <c r="Q125" s="53" t="str">
        <f t="shared" si="20"/>
        <v/>
      </c>
    </row>
    <row r="126" spans="1:17" ht="57" customHeight="1" x14ac:dyDescent="0.25">
      <c r="A126" s="295" t="s">
        <v>610</v>
      </c>
      <c r="B126" s="296"/>
      <c r="C126" s="296"/>
      <c r="D126" s="296"/>
      <c r="E126" s="296"/>
      <c r="F126" s="296"/>
      <c r="G126" s="296"/>
      <c r="H126" s="297"/>
      <c r="I126" s="45" t="s">
        <v>1</v>
      </c>
      <c r="J126" s="45" t="s">
        <v>1</v>
      </c>
      <c r="K126" s="45" t="s">
        <v>1</v>
      </c>
      <c r="L126" s="45" t="s">
        <v>1</v>
      </c>
      <c r="M126" s="45" t="s">
        <v>1</v>
      </c>
      <c r="N126" s="45" t="s">
        <v>1</v>
      </c>
      <c r="O126" s="45" t="s">
        <v>1</v>
      </c>
      <c r="P126" s="66" t="str">
        <f>IF(SUM(I127:O134)&gt;0,SUM(I127:O134),"")</f>
        <v/>
      </c>
      <c r="Q126" s="55" t="str">
        <f>IF(SUM(Q127:Q134)&gt;0,SUM(Q127:Q134),"")</f>
        <v/>
      </c>
    </row>
    <row r="127" spans="1:17" ht="15" customHeight="1" x14ac:dyDescent="0.25">
      <c r="A127" s="47"/>
      <c r="B127" s="280" t="s">
        <v>483</v>
      </c>
      <c r="C127" s="281"/>
      <c r="D127" s="281"/>
      <c r="E127" s="282"/>
      <c r="F127" s="50">
        <v>20</v>
      </c>
      <c r="G127" s="68">
        <v>3.6</v>
      </c>
      <c r="H127" s="50" t="s">
        <v>39</v>
      </c>
      <c r="I127" s="51"/>
      <c r="J127" s="51"/>
      <c r="K127" s="51"/>
      <c r="L127" s="51"/>
      <c r="M127" s="51"/>
      <c r="N127" s="51"/>
      <c r="O127" s="51"/>
      <c r="P127" s="52" t="str">
        <f t="shared" ref="P127:P133" si="26">IF(SUM(I127:O127)&gt;0,SUM(I127:O127),"")</f>
        <v/>
      </c>
      <c r="Q127" s="53" t="str">
        <f>IF(P127="","",PRODUCT(P127,G127))</f>
        <v/>
      </c>
    </row>
    <row r="128" spans="1:17" ht="15" customHeight="1" x14ac:dyDescent="0.25">
      <c r="A128" s="47"/>
      <c r="B128" s="280" t="s">
        <v>484</v>
      </c>
      <c r="C128" s="281"/>
      <c r="D128" s="281"/>
      <c r="E128" s="282"/>
      <c r="F128" s="50">
        <v>20</v>
      </c>
      <c r="G128" s="68">
        <v>3.6</v>
      </c>
      <c r="H128" s="50" t="s">
        <v>39</v>
      </c>
      <c r="I128" s="51"/>
      <c r="J128" s="51"/>
      <c r="K128" s="51"/>
      <c r="L128" s="51"/>
      <c r="M128" s="51"/>
      <c r="N128" s="51"/>
      <c r="O128" s="51"/>
      <c r="P128" s="52" t="str">
        <f t="shared" si="26"/>
        <v/>
      </c>
      <c r="Q128" s="53" t="str">
        <f t="shared" ref="Q128:Q134" si="27">IF(P128="","",PRODUCT(P128,G128))</f>
        <v/>
      </c>
    </row>
    <row r="129" spans="1:17" ht="15" customHeight="1" x14ac:dyDescent="0.25">
      <c r="A129" s="47"/>
      <c r="B129" s="280" t="s">
        <v>485</v>
      </c>
      <c r="C129" s="281"/>
      <c r="D129" s="281"/>
      <c r="E129" s="282"/>
      <c r="F129" s="50">
        <v>20</v>
      </c>
      <c r="G129" s="68">
        <v>3.6</v>
      </c>
      <c r="H129" s="50" t="s">
        <v>39</v>
      </c>
      <c r="I129" s="51"/>
      <c r="J129" s="51"/>
      <c r="K129" s="51"/>
      <c r="L129" s="51"/>
      <c r="M129" s="51"/>
      <c r="N129" s="51"/>
      <c r="O129" s="51"/>
      <c r="P129" s="52" t="str">
        <f t="shared" si="26"/>
        <v/>
      </c>
      <c r="Q129" s="53" t="str">
        <f t="shared" si="27"/>
        <v/>
      </c>
    </row>
    <row r="130" spans="1:17" ht="15" customHeight="1" x14ac:dyDescent="0.25">
      <c r="A130" s="47"/>
      <c r="B130" s="280" t="s">
        <v>550</v>
      </c>
      <c r="C130" s="281"/>
      <c r="D130" s="281"/>
      <c r="E130" s="282"/>
      <c r="F130" s="50">
        <v>20</v>
      </c>
      <c r="G130" s="68">
        <v>3.6</v>
      </c>
      <c r="H130" s="50" t="s">
        <v>39</v>
      </c>
      <c r="I130" s="51"/>
      <c r="J130" s="51"/>
      <c r="K130" s="51"/>
      <c r="L130" s="51"/>
      <c r="M130" s="51"/>
      <c r="N130" s="51"/>
      <c r="O130" s="51"/>
      <c r="P130" s="52" t="str">
        <f t="shared" ref="P130" si="28">IF(SUM(I130:O130)&gt;0,SUM(I130:O130),"")</f>
        <v/>
      </c>
      <c r="Q130" s="53" t="str">
        <f t="shared" ref="Q130" si="29">IF(P130="","",PRODUCT(P130,G130))</f>
        <v/>
      </c>
    </row>
    <row r="131" spans="1:17" ht="15" customHeight="1" x14ac:dyDescent="0.25">
      <c r="A131" s="47"/>
      <c r="B131" s="280" t="s">
        <v>486</v>
      </c>
      <c r="C131" s="281"/>
      <c r="D131" s="281"/>
      <c r="E131" s="282"/>
      <c r="F131" s="50">
        <v>20</v>
      </c>
      <c r="G131" s="68">
        <v>3.6</v>
      </c>
      <c r="H131" s="50" t="s">
        <v>39</v>
      </c>
      <c r="I131" s="51"/>
      <c r="J131" s="51"/>
      <c r="K131" s="51"/>
      <c r="L131" s="51"/>
      <c r="M131" s="51"/>
      <c r="N131" s="51"/>
      <c r="O131" s="51"/>
      <c r="P131" s="52" t="str">
        <f t="shared" si="26"/>
        <v/>
      </c>
      <c r="Q131" s="53" t="str">
        <f t="shared" si="27"/>
        <v/>
      </c>
    </row>
    <row r="132" spans="1:17" ht="15" customHeight="1" x14ac:dyDescent="0.25">
      <c r="A132" s="47"/>
      <c r="B132" s="280" t="s">
        <v>487</v>
      </c>
      <c r="C132" s="281"/>
      <c r="D132" s="281"/>
      <c r="E132" s="282"/>
      <c r="F132" s="50">
        <v>20</v>
      </c>
      <c r="G132" s="68">
        <v>3.6</v>
      </c>
      <c r="H132" s="50" t="s">
        <v>39</v>
      </c>
      <c r="I132" s="51"/>
      <c r="J132" s="51"/>
      <c r="K132" s="51"/>
      <c r="L132" s="51"/>
      <c r="M132" s="51"/>
      <c r="N132" s="51"/>
      <c r="O132" s="51"/>
      <c r="P132" s="52" t="str">
        <f t="shared" si="26"/>
        <v/>
      </c>
      <c r="Q132" s="53" t="str">
        <f t="shared" si="27"/>
        <v/>
      </c>
    </row>
    <row r="133" spans="1:17" ht="15" customHeight="1" x14ac:dyDescent="0.25">
      <c r="A133" s="47"/>
      <c r="B133" s="280" t="s">
        <v>488</v>
      </c>
      <c r="C133" s="281"/>
      <c r="D133" s="281"/>
      <c r="E133" s="282"/>
      <c r="F133" s="50">
        <v>20</v>
      </c>
      <c r="G133" s="68">
        <v>4.25</v>
      </c>
      <c r="H133" s="50" t="s">
        <v>39</v>
      </c>
      <c r="I133" s="51"/>
      <c r="J133" s="51"/>
      <c r="K133" s="51"/>
      <c r="L133" s="51"/>
      <c r="M133" s="51"/>
      <c r="N133" s="51"/>
      <c r="O133" s="51"/>
      <c r="P133" s="52" t="str">
        <f t="shared" si="26"/>
        <v/>
      </c>
      <c r="Q133" s="53" t="str">
        <f>IF(P133="","",PRODUCT(P133,G133))</f>
        <v/>
      </c>
    </row>
    <row r="134" spans="1:17" ht="15" customHeight="1" x14ac:dyDescent="0.25">
      <c r="A134" s="47"/>
      <c r="B134" s="280" t="s">
        <v>489</v>
      </c>
      <c r="C134" s="281"/>
      <c r="D134" s="281"/>
      <c r="E134" s="282"/>
      <c r="F134" s="50">
        <v>20</v>
      </c>
      <c r="G134" s="68">
        <v>4.25</v>
      </c>
      <c r="H134" s="50" t="s">
        <v>39</v>
      </c>
      <c r="I134" s="51"/>
      <c r="J134" s="51"/>
      <c r="K134" s="51"/>
      <c r="L134" s="51"/>
      <c r="M134" s="51"/>
      <c r="N134" s="51"/>
      <c r="O134" s="51"/>
      <c r="P134" s="52" t="str">
        <f>IF(SUM(I134:O134)&gt;0,SUM(I134:O134),"")</f>
        <v/>
      </c>
      <c r="Q134" s="53" t="str">
        <f t="shared" si="27"/>
        <v/>
      </c>
    </row>
    <row r="135" spans="1:17" ht="15" customHeight="1" x14ac:dyDescent="0.25">
      <c r="A135" s="295" t="s">
        <v>611</v>
      </c>
      <c r="B135" s="296"/>
      <c r="C135" s="296"/>
      <c r="D135" s="296"/>
      <c r="E135" s="296"/>
      <c r="F135" s="296"/>
      <c r="G135" s="296"/>
      <c r="H135" s="297"/>
      <c r="I135" s="45" t="s">
        <v>1</v>
      </c>
      <c r="J135" s="45" t="s">
        <v>1</v>
      </c>
      <c r="K135" s="45" t="s">
        <v>1</v>
      </c>
      <c r="L135" s="45" t="s">
        <v>1</v>
      </c>
      <c r="M135" s="45" t="s">
        <v>1</v>
      </c>
      <c r="N135" s="45" t="s">
        <v>1</v>
      </c>
      <c r="O135" s="45" t="s">
        <v>1</v>
      </c>
      <c r="P135" s="66" t="str">
        <f>IF(SUM(I136:O142)&gt;0,SUM(I136:O142),"")</f>
        <v/>
      </c>
      <c r="Q135" s="135" t="str">
        <f>IF(SUM(Q136:Q142)&gt;0,SUM(Q136:Q142),"")</f>
        <v/>
      </c>
    </row>
    <row r="136" spans="1:17" ht="15" customHeight="1" x14ac:dyDescent="0.25">
      <c r="A136" s="47"/>
      <c r="B136" s="280" t="s">
        <v>490</v>
      </c>
      <c r="C136" s="281"/>
      <c r="D136" s="281"/>
      <c r="E136" s="282"/>
      <c r="F136" s="50">
        <v>20</v>
      </c>
      <c r="G136" s="68">
        <v>3.95</v>
      </c>
      <c r="H136" s="50" t="s">
        <v>39</v>
      </c>
      <c r="I136" s="51"/>
      <c r="J136" s="51"/>
      <c r="K136" s="51"/>
      <c r="L136" s="51"/>
      <c r="M136" s="51"/>
      <c r="N136" s="51"/>
      <c r="O136" s="51"/>
      <c r="P136" s="51" t="str">
        <f>IF(SUM(I136:O136)&gt;0,SUM(I136:O136),"")</f>
        <v/>
      </c>
      <c r="Q136" s="53" t="str">
        <f>IF(P136="","",PRODUCT(P136,G136))</f>
        <v/>
      </c>
    </row>
    <row r="137" spans="1:17" ht="15" customHeight="1" x14ac:dyDescent="0.25">
      <c r="A137" s="47"/>
      <c r="B137" s="280" t="s">
        <v>491</v>
      </c>
      <c r="C137" s="281"/>
      <c r="D137" s="281"/>
      <c r="E137" s="282"/>
      <c r="F137" s="50">
        <v>20</v>
      </c>
      <c r="G137" s="68">
        <v>3.95</v>
      </c>
      <c r="H137" s="50" t="s">
        <v>39</v>
      </c>
      <c r="I137" s="51"/>
      <c r="J137" s="51"/>
      <c r="K137" s="51"/>
      <c r="L137" s="51"/>
      <c r="M137" s="51"/>
      <c r="N137" s="51"/>
      <c r="O137" s="51"/>
      <c r="P137" s="51" t="str">
        <f t="shared" ref="P137:P142" si="30">IF(SUM(I137:O137)&gt;0,SUM(I137:O137),"")</f>
        <v/>
      </c>
      <c r="Q137" s="53" t="str">
        <f t="shared" ref="Q137:Q142" si="31">IF(P137="","",PRODUCT(P137,G137))</f>
        <v/>
      </c>
    </row>
    <row r="138" spans="1:17" ht="15" customHeight="1" x14ac:dyDescent="0.25">
      <c r="A138" s="47"/>
      <c r="B138" s="280" t="s">
        <v>492</v>
      </c>
      <c r="C138" s="281"/>
      <c r="D138" s="281"/>
      <c r="E138" s="282"/>
      <c r="F138" s="50">
        <v>20</v>
      </c>
      <c r="G138" s="68">
        <v>3.95</v>
      </c>
      <c r="H138" s="50" t="s">
        <v>39</v>
      </c>
      <c r="I138" s="51"/>
      <c r="J138" s="51"/>
      <c r="K138" s="51"/>
      <c r="L138" s="51"/>
      <c r="M138" s="51"/>
      <c r="N138" s="51"/>
      <c r="O138" s="51"/>
      <c r="P138" s="51" t="str">
        <f t="shared" si="30"/>
        <v/>
      </c>
      <c r="Q138" s="53" t="str">
        <f t="shared" si="31"/>
        <v/>
      </c>
    </row>
    <row r="139" spans="1:17" ht="15" customHeight="1" x14ac:dyDescent="0.25">
      <c r="A139" s="47"/>
      <c r="B139" s="280" t="s">
        <v>493</v>
      </c>
      <c r="C139" s="281"/>
      <c r="D139" s="281"/>
      <c r="E139" s="282"/>
      <c r="F139" s="50">
        <v>20</v>
      </c>
      <c r="G139" s="68">
        <v>3.95</v>
      </c>
      <c r="H139" s="50" t="s">
        <v>39</v>
      </c>
      <c r="I139" s="51"/>
      <c r="J139" s="51"/>
      <c r="K139" s="51"/>
      <c r="L139" s="51"/>
      <c r="M139" s="51"/>
      <c r="N139" s="51"/>
      <c r="O139" s="51"/>
      <c r="P139" s="51" t="str">
        <f t="shared" si="30"/>
        <v/>
      </c>
      <c r="Q139" s="53" t="str">
        <f t="shared" si="31"/>
        <v/>
      </c>
    </row>
    <row r="140" spans="1:17" ht="15" customHeight="1" x14ac:dyDescent="0.25">
      <c r="A140" s="47"/>
      <c r="B140" s="280" t="s">
        <v>494</v>
      </c>
      <c r="C140" s="281"/>
      <c r="D140" s="281"/>
      <c r="E140" s="282"/>
      <c r="F140" s="50">
        <v>20</v>
      </c>
      <c r="G140" s="68">
        <v>3.95</v>
      </c>
      <c r="H140" s="50" t="s">
        <v>39</v>
      </c>
      <c r="I140" s="51"/>
      <c r="J140" s="51"/>
      <c r="K140" s="51"/>
      <c r="L140" s="51"/>
      <c r="M140" s="51"/>
      <c r="N140" s="51"/>
      <c r="O140" s="51"/>
      <c r="P140" s="51" t="str">
        <f t="shared" si="30"/>
        <v/>
      </c>
      <c r="Q140" s="53" t="str">
        <f t="shared" si="31"/>
        <v/>
      </c>
    </row>
    <row r="141" spans="1:17" ht="15" customHeight="1" x14ac:dyDescent="0.25">
      <c r="A141" s="47"/>
      <c r="B141" s="280" t="s">
        <v>495</v>
      </c>
      <c r="C141" s="281"/>
      <c r="D141" s="281"/>
      <c r="E141" s="282"/>
      <c r="F141" s="50">
        <v>20</v>
      </c>
      <c r="G141" s="68">
        <v>3.95</v>
      </c>
      <c r="H141" s="50" t="s">
        <v>39</v>
      </c>
      <c r="I141" s="51"/>
      <c r="J141" s="51"/>
      <c r="K141" s="51"/>
      <c r="L141" s="51"/>
      <c r="M141" s="51"/>
      <c r="N141" s="51"/>
      <c r="O141" s="51"/>
      <c r="P141" s="51" t="str">
        <f t="shared" si="30"/>
        <v/>
      </c>
      <c r="Q141" s="53" t="str">
        <f t="shared" si="31"/>
        <v/>
      </c>
    </row>
    <row r="142" spans="1:17" ht="15" customHeight="1" x14ac:dyDescent="0.25">
      <c r="A142" s="47"/>
      <c r="B142" s="280" t="s">
        <v>496</v>
      </c>
      <c r="C142" s="281"/>
      <c r="D142" s="281"/>
      <c r="E142" s="282"/>
      <c r="F142" s="50">
        <v>20</v>
      </c>
      <c r="G142" s="68">
        <v>4.5999999999999996</v>
      </c>
      <c r="H142" s="50" t="s">
        <v>39</v>
      </c>
      <c r="I142" s="51"/>
      <c r="J142" s="51"/>
      <c r="K142" s="51"/>
      <c r="L142" s="51"/>
      <c r="M142" s="51"/>
      <c r="N142" s="51"/>
      <c r="O142" s="51"/>
      <c r="P142" s="51" t="str">
        <f t="shared" si="30"/>
        <v/>
      </c>
      <c r="Q142" s="53" t="str">
        <f t="shared" si="31"/>
        <v/>
      </c>
    </row>
    <row r="143" spans="1:17" ht="15" customHeight="1" x14ac:dyDescent="0.25">
      <c r="A143" s="295" t="s">
        <v>612</v>
      </c>
      <c r="B143" s="296"/>
      <c r="C143" s="296"/>
      <c r="D143" s="296"/>
      <c r="E143" s="296"/>
      <c r="F143" s="296"/>
      <c r="G143" s="296"/>
      <c r="H143" s="297"/>
      <c r="I143" s="45" t="s">
        <v>1</v>
      </c>
      <c r="J143" s="45" t="s">
        <v>1</v>
      </c>
      <c r="K143" s="45" t="s">
        <v>1</v>
      </c>
      <c r="L143" s="45" t="s">
        <v>1</v>
      </c>
      <c r="M143" s="45" t="s">
        <v>1</v>
      </c>
      <c r="N143" s="45" t="s">
        <v>1</v>
      </c>
      <c r="O143" s="45" t="s">
        <v>1</v>
      </c>
      <c r="P143" s="66" t="str">
        <f>IF(SUM(P144:P156)&gt;0,SUM(P144:P156),"")</f>
        <v/>
      </c>
      <c r="Q143" s="135" t="str">
        <f>IF(SUM(Q144:Q156)&gt;0,SUM(Q144:Q156),"")</f>
        <v/>
      </c>
    </row>
    <row r="144" spans="1:17" ht="15" customHeight="1" x14ac:dyDescent="0.25">
      <c r="A144" s="47"/>
      <c r="B144" s="280" t="s">
        <v>497</v>
      </c>
      <c r="C144" s="281"/>
      <c r="D144" s="281"/>
      <c r="E144" s="282"/>
      <c r="F144" s="50">
        <v>20</v>
      </c>
      <c r="G144" s="68">
        <v>3.7</v>
      </c>
      <c r="H144" s="50" t="s">
        <v>39</v>
      </c>
      <c r="I144" s="51"/>
      <c r="J144" s="51"/>
      <c r="K144" s="51"/>
      <c r="L144" s="51"/>
      <c r="M144" s="51"/>
      <c r="N144" s="51"/>
      <c r="O144" s="51"/>
      <c r="P144" s="52" t="str">
        <f>IF(SUM(I144:O144)&gt;0,SUM(I144:O144),"")</f>
        <v/>
      </c>
      <c r="Q144" s="53" t="str">
        <f>IF(P144="","",PRODUCT(P144,G144))</f>
        <v/>
      </c>
    </row>
    <row r="145" spans="1:17" ht="15" customHeight="1" x14ac:dyDescent="0.25">
      <c r="A145" s="47"/>
      <c r="B145" s="280" t="s">
        <v>498</v>
      </c>
      <c r="C145" s="281"/>
      <c r="D145" s="281"/>
      <c r="E145" s="282"/>
      <c r="F145" s="50">
        <v>20</v>
      </c>
      <c r="G145" s="68">
        <v>3.5</v>
      </c>
      <c r="H145" s="50" t="s">
        <v>39</v>
      </c>
      <c r="I145" s="51"/>
      <c r="J145" s="51"/>
      <c r="K145" s="51"/>
      <c r="L145" s="51"/>
      <c r="M145" s="51"/>
      <c r="N145" s="51"/>
      <c r="O145" s="51"/>
      <c r="P145" s="52" t="str">
        <f t="shared" ref="P145:P156" si="32">IF(SUM(I145:O145)&gt;0,SUM(I145:O145),"")</f>
        <v/>
      </c>
      <c r="Q145" s="53" t="str">
        <f t="shared" ref="Q145:Q156" si="33">IF(P145="","",PRODUCT(P145,G145))</f>
        <v/>
      </c>
    </row>
    <row r="146" spans="1:17" ht="15" customHeight="1" x14ac:dyDescent="0.25">
      <c r="A146" s="47"/>
      <c r="B146" s="280" t="s">
        <v>467</v>
      </c>
      <c r="C146" s="281"/>
      <c r="D146" s="281"/>
      <c r="E146" s="282"/>
      <c r="F146" s="50">
        <v>20</v>
      </c>
      <c r="G146" s="68">
        <v>3.2</v>
      </c>
      <c r="H146" s="50" t="s">
        <v>39</v>
      </c>
      <c r="I146" s="51"/>
      <c r="J146" s="51"/>
      <c r="K146" s="51"/>
      <c r="L146" s="51"/>
      <c r="M146" s="51"/>
      <c r="N146" s="51"/>
      <c r="O146" s="51"/>
      <c r="P146" s="52" t="str">
        <f t="shared" si="32"/>
        <v/>
      </c>
      <c r="Q146" s="53" t="str">
        <f t="shared" si="33"/>
        <v/>
      </c>
    </row>
    <row r="147" spans="1:17" ht="15" customHeight="1" x14ac:dyDescent="0.25">
      <c r="A147" s="47"/>
      <c r="B147" s="280" t="s">
        <v>500</v>
      </c>
      <c r="C147" s="281"/>
      <c r="D147" s="281"/>
      <c r="E147" s="282"/>
      <c r="F147" s="50">
        <v>20</v>
      </c>
      <c r="G147" s="68">
        <v>3.3</v>
      </c>
      <c r="H147" s="50" t="s">
        <v>39</v>
      </c>
      <c r="I147" s="51"/>
      <c r="J147" s="51"/>
      <c r="K147" s="51"/>
      <c r="L147" s="51"/>
      <c r="M147" s="51"/>
      <c r="N147" s="51"/>
      <c r="O147" s="51"/>
      <c r="P147" s="52" t="str">
        <f t="shared" ref="P147:P152" si="34">IF(SUM(I147:O147)&gt;0,SUM(I147:O147),"")</f>
        <v/>
      </c>
      <c r="Q147" s="53" t="str">
        <f t="shared" si="33"/>
        <v/>
      </c>
    </row>
    <row r="148" spans="1:17" ht="15" customHeight="1" x14ac:dyDescent="0.25">
      <c r="A148" s="47"/>
      <c r="B148" s="280" t="s">
        <v>501</v>
      </c>
      <c r="C148" s="281"/>
      <c r="D148" s="281"/>
      <c r="E148" s="282"/>
      <c r="F148" s="50">
        <v>20</v>
      </c>
      <c r="G148" s="68">
        <v>3.2</v>
      </c>
      <c r="H148" s="50" t="s">
        <v>39</v>
      </c>
      <c r="I148" s="51"/>
      <c r="J148" s="51"/>
      <c r="K148" s="51"/>
      <c r="L148" s="51"/>
      <c r="M148" s="51"/>
      <c r="N148" s="51"/>
      <c r="O148" s="51"/>
      <c r="P148" s="52" t="str">
        <f t="shared" si="34"/>
        <v/>
      </c>
      <c r="Q148" s="53" t="str">
        <f t="shared" si="33"/>
        <v/>
      </c>
    </row>
    <row r="149" spans="1:17" ht="15" customHeight="1" x14ac:dyDescent="0.25">
      <c r="A149" s="47"/>
      <c r="B149" s="280" t="s">
        <v>502</v>
      </c>
      <c r="C149" s="281"/>
      <c r="D149" s="281"/>
      <c r="E149" s="282"/>
      <c r="F149" s="50">
        <v>30</v>
      </c>
      <c r="G149" s="68">
        <v>3.3</v>
      </c>
      <c r="H149" s="50" t="s">
        <v>39</v>
      </c>
      <c r="I149" s="51"/>
      <c r="J149" s="51"/>
      <c r="K149" s="51"/>
      <c r="L149" s="51"/>
      <c r="M149" s="51"/>
      <c r="N149" s="51"/>
      <c r="O149" s="51"/>
      <c r="P149" s="52" t="str">
        <f t="shared" si="34"/>
        <v/>
      </c>
      <c r="Q149" s="53" t="str">
        <f t="shared" si="33"/>
        <v/>
      </c>
    </row>
    <row r="150" spans="1:17" ht="15" customHeight="1" x14ac:dyDescent="0.25">
      <c r="A150" s="47"/>
      <c r="B150" s="280" t="s">
        <v>410</v>
      </c>
      <c r="C150" s="281"/>
      <c r="D150" s="281"/>
      <c r="E150" s="282"/>
      <c r="F150" s="50">
        <v>20</v>
      </c>
      <c r="G150" s="68">
        <v>2.8</v>
      </c>
      <c r="H150" s="50" t="s">
        <v>39</v>
      </c>
      <c r="I150" s="51"/>
      <c r="J150" s="51"/>
      <c r="K150" s="51"/>
      <c r="L150" s="51"/>
      <c r="M150" s="51"/>
      <c r="N150" s="51"/>
      <c r="O150" s="51"/>
      <c r="P150" s="52" t="str">
        <f t="shared" si="34"/>
        <v/>
      </c>
      <c r="Q150" s="53" t="str">
        <f t="shared" si="33"/>
        <v/>
      </c>
    </row>
    <row r="151" spans="1:17" ht="15" customHeight="1" x14ac:dyDescent="0.25">
      <c r="A151" s="47"/>
      <c r="B151" s="280" t="s">
        <v>411</v>
      </c>
      <c r="C151" s="281"/>
      <c r="D151" s="281"/>
      <c r="E151" s="282"/>
      <c r="F151" s="50">
        <v>20</v>
      </c>
      <c r="G151" s="68">
        <v>2.9</v>
      </c>
      <c r="H151" s="50" t="s">
        <v>39</v>
      </c>
      <c r="I151" s="51"/>
      <c r="J151" s="51"/>
      <c r="K151" s="51"/>
      <c r="L151" s="51"/>
      <c r="M151" s="51"/>
      <c r="N151" s="51"/>
      <c r="O151" s="51"/>
      <c r="P151" s="52" t="str">
        <f t="shared" si="34"/>
        <v/>
      </c>
      <c r="Q151" s="53" t="str">
        <f t="shared" si="33"/>
        <v/>
      </c>
    </row>
    <row r="152" spans="1:17" ht="15" customHeight="1" x14ac:dyDescent="0.25">
      <c r="A152" s="47"/>
      <c r="B152" s="280" t="s">
        <v>503</v>
      </c>
      <c r="C152" s="281"/>
      <c r="D152" s="281"/>
      <c r="E152" s="282"/>
      <c r="F152" s="50">
        <v>20</v>
      </c>
      <c r="G152" s="68">
        <v>2.8</v>
      </c>
      <c r="H152" s="50" t="s">
        <v>39</v>
      </c>
      <c r="I152" s="51"/>
      <c r="J152" s="51"/>
      <c r="K152" s="51"/>
      <c r="L152" s="51"/>
      <c r="M152" s="51"/>
      <c r="N152" s="51"/>
      <c r="O152" s="51"/>
      <c r="P152" s="52" t="str">
        <f t="shared" si="34"/>
        <v/>
      </c>
      <c r="Q152" s="53" t="str">
        <f t="shared" si="33"/>
        <v/>
      </c>
    </row>
    <row r="153" spans="1:17" ht="15" customHeight="1" x14ac:dyDescent="0.25">
      <c r="A153" s="47"/>
      <c r="B153" s="280" t="s">
        <v>504</v>
      </c>
      <c r="C153" s="281"/>
      <c r="D153" s="281"/>
      <c r="E153" s="282"/>
      <c r="F153" s="50">
        <v>20</v>
      </c>
      <c r="G153" s="68">
        <v>2.6</v>
      </c>
      <c r="H153" s="50" t="s">
        <v>39</v>
      </c>
      <c r="I153" s="51"/>
      <c r="J153" s="51"/>
      <c r="K153" s="51"/>
      <c r="L153" s="51"/>
      <c r="M153" s="51"/>
      <c r="N153" s="51"/>
      <c r="O153" s="51"/>
      <c r="P153" s="52" t="str">
        <f t="shared" si="32"/>
        <v/>
      </c>
      <c r="Q153" s="53" t="str">
        <f t="shared" si="33"/>
        <v/>
      </c>
    </row>
    <row r="154" spans="1:17" ht="15" customHeight="1" x14ac:dyDescent="0.25">
      <c r="A154" s="47"/>
      <c r="B154" s="280" t="s">
        <v>412</v>
      </c>
      <c r="C154" s="281"/>
      <c r="D154" s="281"/>
      <c r="E154" s="282"/>
      <c r="F154" s="50">
        <v>20</v>
      </c>
      <c r="G154" s="68">
        <v>3.3</v>
      </c>
      <c r="H154" s="50" t="s">
        <v>39</v>
      </c>
      <c r="I154" s="51"/>
      <c r="J154" s="51"/>
      <c r="K154" s="51"/>
      <c r="L154" s="51"/>
      <c r="M154" s="51"/>
      <c r="N154" s="51"/>
      <c r="O154" s="51"/>
      <c r="P154" s="52" t="str">
        <f t="shared" si="32"/>
        <v/>
      </c>
      <c r="Q154" s="53" t="str">
        <f t="shared" si="33"/>
        <v/>
      </c>
    </row>
    <row r="155" spans="1:17" ht="15" customHeight="1" x14ac:dyDescent="0.25">
      <c r="A155" s="47"/>
      <c r="B155" s="280" t="s">
        <v>413</v>
      </c>
      <c r="C155" s="281"/>
      <c r="D155" s="281"/>
      <c r="E155" s="282"/>
      <c r="F155" s="50">
        <v>20</v>
      </c>
      <c r="G155" s="68">
        <v>3.3</v>
      </c>
      <c r="H155" s="50" t="s">
        <v>39</v>
      </c>
      <c r="I155" s="51"/>
      <c r="J155" s="51"/>
      <c r="K155" s="51"/>
      <c r="L155" s="51"/>
      <c r="M155" s="51"/>
      <c r="N155" s="51"/>
      <c r="O155" s="51"/>
      <c r="P155" s="52" t="str">
        <f t="shared" ref="P155" si="35">IF(SUM(I155:O155)&gt;0,SUM(I155:O155),"")</f>
        <v/>
      </c>
      <c r="Q155" s="53" t="str">
        <f t="shared" ref="Q155" si="36">IF(P155="","",PRODUCT(P155,G155))</f>
        <v/>
      </c>
    </row>
    <row r="156" spans="1:17" ht="15" customHeight="1" x14ac:dyDescent="0.25">
      <c r="A156" s="47"/>
      <c r="B156" s="280" t="s">
        <v>414</v>
      </c>
      <c r="C156" s="281"/>
      <c r="D156" s="281"/>
      <c r="E156" s="282"/>
      <c r="F156" s="50">
        <v>20</v>
      </c>
      <c r="G156" s="68">
        <v>3.3</v>
      </c>
      <c r="H156" s="50" t="s">
        <v>39</v>
      </c>
      <c r="I156" s="51"/>
      <c r="J156" s="51"/>
      <c r="K156" s="51"/>
      <c r="L156" s="51"/>
      <c r="M156" s="51"/>
      <c r="N156" s="51"/>
      <c r="O156" s="51"/>
      <c r="P156" s="52" t="str">
        <f t="shared" si="32"/>
        <v/>
      </c>
      <c r="Q156" s="53" t="str">
        <f t="shared" si="33"/>
        <v/>
      </c>
    </row>
    <row r="157" spans="1:17" ht="14.25" customHeight="1" x14ac:dyDescent="0.25">
      <c r="A157" s="295" t="s">
        <v>613</v>
      </c>
      <c r="B157" s="296"/>
      <c r="C157" s="296"/>
      <c r="D157" s="296"/>
      <c r="E157" s="296"/>
      <c r="F157" s="296"/>
      <c r="G157" s="296"/>
      <c r="H157" s="297"/>
      <c r="I157" s="45" t="s">
        <v>1</v>
      </c>
      <c r="J157" s="45" t="s">
        <v>1</v>
      </c>
      <c r="K157" s="45" t="s">
        <v>1</v>
      </c>
      <c r="L157" s="45" t="s">
        <v>1</v>
      </c>
      <c r="M157" s="45" t="s">
        <v>1</v>
      </c>
      <c r="N157" s="45" t="s">
        <v>1</v>
      </c>
      <c r="O157" s="45" t="s">
        <v>1</v>
      </c>
      <c r="P157" s="66" t="str">
        <f>IF(SUM(P158:P168)&gt;0,SUM(P158:P168),"")</f>
        <v/>
      </c>
      <c r="Q157" s="56" t="str">
        <f>IF(SUM(Q158:Q168)&gt;0,SUM(Q158:Q168),"")</f>
        <v/>
      </c>
    </row>
    <row r="158" spans="1:17" ht="15" customHeight="1" x14ac:dyDescent="0.25">
      <c r="A158" s="47"/>
      <c r="B158" s="280" t="s">
        <v>505</v>
      </c>
      <c r="C158" s="281"/>
      <c r="D158" s="281"/>
      <c r="E158" s="282"/>
      <c r="F158" s="50">
        <v>36</v>
      </c>
      <c r="G158" s="68">
        <v>4.3</v>
      </c>
      <c r="H158" s="50" t="s">
        <v>47</v>
      </c>
      <c r="I158" s="51"/>
      <c r="J158" s="51"/>
      <c r="K158" s="51"/>
      <c r="L158" s="51"/>
      <c r="M158" s="51"/>
      <c r="N158" s="51"/>
      <c r="O158" s="51"/>
      <c r="P158" s="52" t="str">
        <f>IF(SUM(I158:O158)&gt;0,SUM(I158:O158),"")</f>
        <v/>
      </c>
      <c r="Q158" s="53" t="str">
        <f>IF(P158="","",PRODUCT(P158,G158))</f>
        <v/>
      </c>
    </row>
    <row r="159" spans="1:17" ht="15" customHeight="1" x14ac:dyDescent="0.25">
      <c r="A159" s="47"/>
      <c r="B159" s="280" t="s">
        <v>506</v>
      </c>
      <c r="C159" s="281"/>
      <c r="D159" s="281"/>
      <c r="E159" s="282"/>
      <c r="F159" s="50">
        <v>36</v>
      </c>
      <c r="G159" s="68">
        <v>4.3</v>
      </c>
      <c r="H159" s="50" t="s">
        <v>47</v>
      </c>
      <c r="I159" s="51"/>
      <c r="J159" s="51"/>
      <c r="K159" s="51"/>
      <c r="L159" s="51"/>
      <c r="M159" s="51"/>
      <c r="N159" s="51"/>
      <c r="O159" s="51"/>
      <c r="P159" s="52" t="str">
        <f t="shared" ref="P159:P168" si="37">IF(SUM(I159:O159)&gt;0,SUM(I159:O159),"")</f>
        <v/>
      </c>
      <c r="Q159" s="53" t="str">
        <f t="shared" ref="Q159:Q168" si="38">IF(P159="","",PRODUCT(P159,G159))</f>
        <v/>
      </c>
    </row>
    <row r="160" spans="1:17" ht="15" customHeight="1" x14ac:dyDescent="0.25">
      <c r="A160" s="47"/>
      <c r="B160" s="280" t="s">
        <v>507</v>
      </c>
      <c r="C160" s="281"/>
      <c r="D160" s="281"/>
      <c r="E160" s="282"/>
      <c r="F160" s="50">
        <v>36</v>
      </c>
      <c r="G160" s="68">
        <v>4.95</v>
      </c>
      <c r="H160" s="50" t="s">
        <v>47</v>
      </c>
      <c r="I160" s="51"/>
      <c r="J160" s="51"/>
      <c r="K160" s="51"/>
      <c r="L160" s="51"/>
      <c r="M160" s="51"/>
      <c r="N160" s="51"/>
      <c r="O160" s="51"/>
      <c r="P160" s="52" t="str">
        <f t="shared" si="37"/>
        <v/>
      </c>
      <c r="Q160" s="53" t="str">
        <f t="shared" si="38"/>
        <v/>
      </c>
    </row>
    <row r="161" spans="1:17" ht="15" customHeight="1" x14ac:dyDescent="0.25">
      <c r="A161" s="47"/>
      <c r="B161" s="280" t="s">
        <v>508</v>
      </c>
      <c r="C161" s="281"/>
      <c r="D161" s="281"/>
      <c r="E161" s="282"/>
      <c r="F161" s="50">
        <v>36</v>
      </c>
      <c r="G161" s="68">
        <v>4.95</v>
      </c>
      <c r="H161" s="50" t="s">
        <v>47</v>
      </c>
      <c r="I161" s="51"/>
      <c r="J161" s="51"/>
      <c r="K161" s="51"/>
      <c r="L161" s="51"/>
      <c r="M161" s="51"/>
      <c r="N161" s="51"/>
      <c r="O161" s="51"/>
      <c r="P161" s="52" t="str">
        <f t="shared" si="37"/>
        <v/>
      </c>
      <c r="Q161" s="53" t="str">
        <f t="shared" si="38"/>
        <v/>
      </c>
    </row>
    <row r="162" spans="1:17" x14ac:dyDescent="0.25">
      <c r="A162" s="47"/>
      <c r="B162" s="280" t="s">
        <v>396</v>
      </c>
      <c r="C162" s="281"/>
      <c r="D162" s="281"/>
      <c r="E162" s="282"/>
      <c r="F162" s="50">
        <v>36</v>
      </c>
      <c r="G162" s="68">
        <v>4.5</v>
      </c>
      <c r="H162" s="50" t="s">
        <v>47</v>
      </c>
      <c r="I162" s="51"/>
      <c r="J162" s="51"/>
      <c r="K162" s="51"/>
      <c r="L162" s="51"/>
      <c r="M162" s="51"/>
      <c r="N162" s="51"/>
      <c r="O162" s="51"/>
      <c r="P162" s="52" t="str">
        <f t="shared" si="37"/>
        <v/>
      </c>
      <c r="Q162" s="53" t="str">
        <f t="shared" si="38"/>
        <v/>
      </c>
    </row>
    <row r="163" spans="1:17" x14ac:dyDescent="0.25">
      <c r="A163" s="47"/>
      <c r="B163" s="286" t="s">
        <v>509</v>
      </c>
      <c r="C163" s="293"/>
      <c r="D163" s="293"/>
      <c r="E163" s="294"/>
      <c r="F163" s="50">
        <v>36</v>
      </c>
      <c r="G163" s="68">
        <v>4.5</v>
      </c>
      <c r="H163" s="50" t="s">
        <v>47</v>
      </c>
      <c r="I163" s="51"/>
      <c r="J163" s="51"/>
      <c r="K163" s="51"/>
      <c r="L163" s="51"/>
      <c r="M163" s="51"/>
      <c r="N163" s="51"/>
      <c r="O163" s="51"/>
      <c r="P163" s="52" t="str">
        <f t="shared" ref="P163" si="39">IF(SUM(I163:O163)&gt;0,SUM(I163:O163),"")</f>
        <v/>
      </c>
      <c r="Q163" s="53" t="str">
        <f t="shared" ref="Q163" si="40">IF(P163="","",PRODUCT(P163,G163))</f>
        <v/>
      </c>
    </row>
    <row r="164" spans="1:17" x14ac:dyDescent="0.25">
      <c r="A164" s="47"/>
      <c r="B164" s="286" t="s">
        <v>510</v>
      </c>
      <c r="C164" s="293"/>
      <c r="D164" s="293"/>
      <c r="E164" s="294"/>
      <c r="F164" s="50">
        <v>36</v>
      </c>
      <c r="G164" s="68">
        <v>4.95</v>
      </c>
      <c r="H164" s="50" t="s">
        <v>47</v>
      </c>
      <c r="I164" s="51"/>
      <c r="J164" s="51"/>
      <c r="K164" s="51"/>
      <c r="L164" s="51"/>
      <c r="M164" s="51"/>
      <c r="N164" s="51"/>
      <c r="O164" s="51"/>
      <c r="P164" s="52" t="str">
        <f t="shared" si="37"/>
        <v/>
      </c>
      <c r="Q164" s="53" t="str">
        <f t="shared" si="38"/>
        <v/>
      </c>
    </row>
    <row r="165" spans="1:17" x14ac:dyDescent="0.25">
      <c r="A165" s="47"/>
      <c r="B165" s="280" t="s">
        <v>397</v>
      </c>
      <c r="C165" s="281"/>
      <c r="D165" s="281"/>
      <c r="E165" s="282"/>
      <c r="F165" s="50">
        <v>36</v>
      </c>
      <c r="G165" s="68">
        <v>4.5</v>
      </c>
      <c r="H165" s="50" t="s">
        <v>47</v>
      </c>
      <c r="I165" s="51"/>
      <c r="J165" s="51"/>
      <c r="K165" s="51"/>
      <c r="L165" s="51"/>
      <c r="M165" s="51"/>
      <c r="N165" s="51"/>
      <c r="O165" s="51"/>
      <c r="P165" s="52" t="str">
        <f t="shared" si="37"/>
        <v/>
      </c>
      <c r="Q165" s="53" t="str">
        <f t="shared" si="38"/>
        <v/>
      </c>
    </row>
    <row r="166" spans="1:17" ht="15" customHeight="1" x14ac:dyDescent="0.25">
      <c r="A166" s="47"/>
      <c r="B166" s="280" t="s">
        <v>398</v>
      </c>
      <c r="C166" s="281"/>
      <c r="D166" s="281"/>
      <c r="E166" s="282"/>
      <c r="F166" s="50">
        <v>36</v>
      </c>
      <c r="G166" s="68">
        <v>4.5</v>
      </c>
      <c r="H166" s="50" t="s">
        <v>47</v>
      </c>
      <c r="I166" s="51"/>
      <c r="J166" s="51"/>
      <c r="K166" s="51"/>
      <c r="L166" s="51"/>
      <c r="M166" s="51"/>
      <c r="N166" s="51"/>
      <c r="O166" s="51"/>
      <c r="P166" s="52" t="str">
        <f t="shared" si="37"/>
        <v/>
      </c>
      <c r="Q166" s="53" t="str">
        <f t="shared" si="38"/>
        <v/>
      </c>
    </row>
    <row r="167" spans="1:17" ht="15" customHeight="1" x14ac:dyDescent="0.25">
      <c r="A167" s="47"/>
      <c r="B167" s="280" t="s">
        <v>511</v>
      </c>
      <c r="C167" s="281"/>
      <c r="D167" s="281"/>
      <c r="E167" s="282"/>
      <c r="F167" s="50">
        <v>36</v>
      </c>
      <c r="G167" s="68">
        <v>4.95</v>
      </c>
      <c r="H167" s="50" t="s">
        <v>47</v>
      </c>
      <c r="I167" s="51"/>
      <c r="J167" s="51"/>
      <c r="K167" s="51"/>
      <c r="L167" s="51"/>
      <c r="M167" s="51"/>
      <c r="N167" s="51"/>
      <c r="O167" s="51"/>
      <c r="P167" s="52" t="str">
        <f t="shared" si="37"/>
        <v/>
      </c>
      <c r="Q167" s="53" t="str">
        <f t="shared" si="38"/>
        <v/>
      </c>
    </row>
    <row r="168" spans="1:17" ht="15" customHeight="1" x14ac:dyDescent="0.25">
      <c r="A168" s="47"/>
      <c r="B168" s="280" t="s">
        <v>512</v>
      </c>
      <c r="C168" s="281"/>
      <c r="D168" s="281"/>
      <c r="E168" s="282"/>
      <c r="F168" s="50">
        <v>36</v>
      </c>
      <c r="G168" s="68">
        <v>4.5</v>
      </c>
      <c r="H168" s="50" t="s">
        <v>47</v>
      </c>
      <c r="I168" s="51"/>
      <c r="J168" s="51"/>
      <c r="K168" s="51"/>
      <c r="L168" s="51"/>
      <c r="M168" s="51"/>
      <c r="N168" s="51"/>
      <c r="O168" s="51"/>
      <c r="P168" s="52" t="str">
        <f t="shared" si="37"/>
        <v/>
      </c>
      <c r="Q168" s="53" t="str">
        <f t="shared" si="38"/>
        <v/>
      </c>
    </row>
    <row r="169" spans="1:17" ht="14.25" customHeight="1" x14ac:dyDescent="0.25">
      <c r="A169" s="295" t="s">
        <v>614</v>
      </c>
      <c r="B169" s="296"/>
      <c r="C169" s="296"/>
      <c r="D169" s="296"/>
      <c r="E169" s="296"/>
      <c r="F169" s="296"/>
      <c r="G169" s="296"/>
      <c r="H169" s="297"/>
      <c r="I169" s="45" t="s">
        <v>1</v>
      </c>
      <c r="J169" s="45" t="s">
        <v>1</v>
      </c>
      <c r="K169" s="45" t="s">
        <v>1</v>
      </c>
      <c r="L169" s="45" t="s">
        <v>1</v>
      </c>
      <c r="M169" s="45" t="s">
        <v>1</v>
      </c>
      <c r="N169" s="45" t="s">
        <v>1</v>
      </c>
      <c r="O169" s="45" t="s">
        <v>1</v>
      </c>
      <c r="P169" s="66" t="str">
        <f>IF(SUM(P170:P201)&gt;0,SUM(P170:P201),"")</f>
        <v/>
      </c>
      <c r="Q169" s="135" t="str">
        <f>IF(SUM(Q170:Q201)&gt;0,SUM(Q170:Q201),"")</f>
        <v/>
      </c>
    </row>
    <row r="170" spans="1:17" ht="27" customHeight="1" x14ac:dyDescent="0.25">
      <c r="A170" s="47"/>
      <c r="B170" s="286" t="s">
        <v>513</v>
      </c>
      <c r="C170" s="281"/>
      <c r="D170" s="281"/>
      <c r="E170" s="282"/>
      <c r="F170" s="50">
        <v>10</v>
      </c>
      <c r="G170" s="68">
        <v>11.5</v>
      </c>
      <c r="H170" s="50" t="s">
        <v>45</v>
      </c>
      <c r="I170" s="51"/>
      <c r="J170" s="51"/>
      <c r="K170" s="51"/>
      <c r="L170" s="51"/>
      <c r="M170" s="51"/>
      <c r="N170" s="51"/>
      <c r="O170" s="51"/>
      <c r="P170" s="52" t="str">
        <f>IF(SUM(I170:O170)&gt;0,SUM(I170:O170),"")</f>
        <v/>
      </c>
      <c r="Q170" s="53" t="str">
        <f>IF(P170="","",PRODUCT(P170,G170))</f>
        <v/>
      </c>
    </row>
    <row r="171" spans="1:17" ht="15" customHeight="1" x14ac:dyDescent="0.25">
      <c r="A171" s="47"/>
      <c r="B171" s="280" t="s">
        <v>546</v>
      </c>
      <c r="C171" s="281"/>
      <c r="D171" s="281"/>
      <c r="E171" s="282"/>
      <c r="F171" s="50">
        <v>10</v>
      </c>
      <c r="G171" s="68">
        <v>5.2</v>
      </c>
      <c r="H171" s="50" t="s">
        <v>45</v>
      </c>
      <c r="I171" s="51"/>
      <c r="J171" s="51"/>
      <c r="K171" s="51"/>
      <c r="L171" s="51"/>
      <c r="M171" s="51"/>
      <c r="N171" s="51"/>
      <c r="O171" s="51"/>
      <c r="P171" s="52" t="str">
        <f t="shared" ref="P171:P199" si="41">IF(SUM(I171:O171)&gt;0,SUM(I171:O171),"")</f>
        <v/>
      </c>
      <c r="Q171" s="53" t="str">
        <f t="shared" ref="Q171:Q201" si="42">IF(P171="","",PRODUCT(P171,G171))</f>
        <v/>
      </c>
    </row>
    <row r="172" spans="1:17" ht="15" customHeight="1" x14ac:dyDescent="0.25">
      <c r="A172" s="47"/>
      <c r="B172" s="280" t="s">
        <v>547</v>
      </c>
      <c r="C172" s="281"/>
      <c r="D172" s="281"/>
      <c r="E172" s="282"/>
      <c r="F172" s="50">
        <v>10</v>
      </c>
      <c r="G172" s="68">
        <v>4.0999999999999996</v>
      </c>
      <c r="H172" s="50" t="s">
        <v>45</v>
      </c>
      <c r="I172" s="51"/>
      <c r="J172" s="51"/>
      <c r="K172" s="51"/>
      <c r="L172" s="51"/>
      <c r="M172" s="51"/>
      <c r="N172" s="51"/>
      <c r="O172" s="51"/>
      <c r="P172" s="52" t="str">
        <f t="shared" si="41"/>
        <v/>
      </c>
      <c r="Q172" s="53" t="str">
        <f t="shared" si="42"/>
        <v/>
      </c>
    </row>
    <row r="173" spans="1:17" ht="15" customHeight="1" x14ac:dyDescent="0.25">
      <c r="A173" s="47"/>
      <c r="B173" s="280" t="s">
        <v>514</v>
      </c>
      <c r="C173" s="281"/>
      <c r="D173" s="281"/>
      <c r="E173" s="282"/>
      <c r="F173" s="50">
        <v>10</v>
      </c>
      <c r="G173" s="68">
        <v>5.3</v>
      </c>
      <c r="H173" s="50" t="s">
        <v>45</v>
      </c>
      <c r="I173" s="51"/>
      <c r="J173" s="51"/>
      <c r="K173" s="51"/>
      <c r="L173" s="51"/>
      <c r="M173" s="51"/>
      <c r="N173" s="51"/>
      <c r="O173" s="51"/>
      <c r="P173" s="52" t="str">
        <f t="shared" si="41"/>
        <v/>
      </c>
      <c r="Q173" s="53" t="str">
        <f t="shared" si="42"/>
        <v/>
      </c>
    </row>
    <row r="174" spans="1:17" ht="15" customHeight="1" x14ac:dyDescent="0.25">
      <c r="A174" s="47"/>
      <c r="B174" s="280" t="s">
        <v>515</v>
      </c>
      <c r="C174" s="281"/>
      <c r="D174" s="281"/>
      <c r="E174" s="282"/>
      <c r="F174" s="50">
        <v>10</v>
      </c>
      <c r="G174" s="68">
        <v>4.9000000000000004</v>
      </c>
      <c r="H174" s="50" t="s">
        <v>45</v>
      </c>
      <c r="I174" s="51"/>
      <c r="J174" s="51"/>
      <c r="K174" s="51"/>
      <c r="L174" s="51"/>
      <c r="M174" s="51"/>
      <c r="N174" s="51"/>
      <c r="O174" s="51"/>
      <c r="P174" s="52" t="str">
        <f t="shared" si="41"/>
        <v/>
      </c>
      <c r="Q174" s="53" t="str">
        <f t="shared" si="42"/>
        <v/>
      </c>
    </row>
    <row r="175" spans="1:17" ht="15" customHeight="1" x14ac:dyDescent="0.25">
      <c r="A175" s="47"/>
      <c r="B175" s="280" t="s">
        <v>415</v>
      </c>
      <c r="C175" s="281"/>
      <c r="D175" s="281"/>
      <c r="E175" s="282"/>
      <c r="F175" s="50">
        <v>10</v>
      </c>
      <c r="G175" s="68">
        <v>9.5</v>
      </c>
      <c r="H175" s="50" t="s">
        <v>45</v>
      </c>
      <c r="I175" s="51"/>
      <c r="J175" s="51"/>
      <c r="K175" s="51"/>
      <c r="L175" s="51"/>
      <c r="M175" s="51"/>
      <c r="N175" s="51"/>
      <c r="O175" s="51"/>
      <c r="P175" s="52" t="str">
        <f t="shared" si="41"/>
        <v/>
      </c>
      <c r="Q175" s="53" t="str">
        <f t="shared" si="42"/>
        <v/>
      </c>
    </row>
    <row r="176" spans="1:17" ht="15" customHeight="1" x14ac:dyDescent="0.25">
      <c r="A176" s="47"/>
      <c r="B176" s="286" t="s">
        <v>516</v>
      </c>
      <c r="C176" s="293"/>
      <c r="D176" s="293"/>
      <c r="E176" s="294"/>
      <c r="F176" s="50">
        <v>10</v>
      </c>
      <c r="G176" s="68">
        <v>13.1</v>
      </c>
      <c r="H176" s="50" t="s">
        <v>45</v>
      </c>
      <c r="I176" s="51"/>
      <c r="J176" s="51"/>
      <c r="K176" s="51"/>
      <c r="L176" s="51"/>
      <c r="M176" s="51"/>
      <c r="N176" s="51"/>
      <c r="O176" s="51"/>
      <c r="P176" s="52" t="str">
        <f t="shared" si="41"/>
        <v/>
      </c>
      <c r="Q176" s="53" t="str">
        <f t="shared" si="42"/>
        <v/>
      </c>
    </row>
    <row r="177" spans="1:17" ht="15" customHeight="1" x14ac:dyDescent="0.25">
      <c r="A177" s="47"/>
      <c r="B177" s="280" t="s">
        <v>517</v>
      </c>
      <c r="C177" s="281"/>
      <c r="D177" s="281"/>
      <c r="E177" s="282"/>
      <c r="F177" s="50">
        <v>10</v>
      </c>
      <c r="G177" s="68">
        <v>14.2</v>
      </c>
      <c r="H177" s="50" t="s">
        <v>45</v>
      </c>
      <c r="I177" s="51"/>
      <c r="J177" s="51"/>
      <c r="K177" s="51"/>
      <c r="L177" s="51"/>
      <c r="M177" s="51"/>
      <c r="N177" s="51"/>
      <c r="O177" s="51"/>
      <c r="P177" s="52" t="str">
        <f t="shared" si="41"/>
        <v/>
      </c>
      <c r="Q177" s="53" t="str">
        <f t="shared" si="42"/>
        <v/>
      </c>
    </row>
    <row r="178" spans="1:17" ht="15" customHeight="1" x14ac:dyDescent="0.25">
      <c r="A178" s="47"/>
      <c r="B178" s="280" t="s">
        <v>518</v>
      </c>
      <c r="C178" s="281"/>
      <c r="D178" s="281"/>
      <c r="E178" s="282"/>
      <c r="F178" s="50">
        <v>10</v>
      </c>
      <c r="G178" s="68">
        <v>13.1</v>
      </c>
      <c r="H178" s="50" t="s">
        <v>45</v>
      </c>
      <c r="I178" s="51"/>
      <c r="J178" s="51"/>
      <c r="K178" s="51"/>
      <c r="L178" s="51"/>
      <c r="M178" s="51"/>
      <c r="N178" s="51"/>
      <c r="O178" s="51"/>
      <c r="P178" s="52" t="str">
        <f t="shared" si="41"/>
        <v/>
      </c>
      <c r="Q178" s="53" t="str">
        <f t="shared" si="42"/>
        <v/>
      </c>
    </row>
    <row r="179" spans="1:17" x14ac:dyDescent="0.25">
      <c r="A179" s="47"/>
      <c r="B179" s="286" t="s">
        <v>416</v>
      </c>
      <c r="C179" s="293"/>
      <c r="D179" s="293"/>
      <c r="E179" s="294"/>
      <c r="F179" s="50">
        <v>10</v>
      </c>
      <c r="G179" s="68">
        <v>14.9</v>
      </c>
      <c r="H179" s="50" t="s">
        <v>45</v>
      </c>
      <c r="I179" s="51"/>
      <c r="J179" s="51"/>
      <c r="K179" s="51"/>
      <c r="L179" s="51"/>
      <c r="M179" s="51"/>
      <c r="N179" s="51"/>
      <c r="O179" s="51"/>
      <c r="P179" s="52" t="str">
        <f t="shared" si="41"/>
        <v/>
      </c>
      <c r="Q179" s="53" t="str">
        <f t="shared" si="42"/>
        <v/>
      </c>
    </row>
    <row r="180" spans="1:17" x14ac:dyDescent="0.25">
      <c r="A180" s="47"/>
      <c r="B180" s="286" t="s">
        <v>570</v>
      </c>
      <c r="C180" s="293"/>
      <c r="D180" s="293"/>
      <c r="E180" s="294"/>
      <c r="F180" s="50">
        <v>10</v>
      </c>
      <c r="G180" s="68">
        <v>13.9</v>
      </c>
      <c r="H180" s="50" t="s">
        <v>45</v>
      </c>
      <c r="I180" s="51"/>
      <c r="J180" s="51"/>
      <c r="K180" s="51"/>
      <c r="L180" s="51"/>
      <c r="M180" s="51"/>
      <c r="N180" s="51"/>
      <c r="O180" s="51"/>
      <c r="P180" s="52" t="str">
        <f t="shared" ref="P180" si="43">IF(SUM(I180:O180)&gt;0,SUM(I180:O180),"")</f>
        <v/>
      </c>
      <c r="Q180" s="53" t="str">
        <f t="shared" ref="Q180" si="44">IF(P180="","",PRODUCT(P180,G180))</f>
        <v/>
      </c>
    </row>
    <row r="181" spans="1:17" ht="15" customHeight="1" x14ac:dyDescent="0.25">
      <c r="A181" s="47"/>
      <c r="B181" s="286" t="s">
        <v>417</v>
      </c>
      <c r="C181" s="293"/>
      <c r="D181" s="293"/>
      <c r="E181" s="294"/>
      <c r="F181" s="50">
        <v>10</v>
      </c>
      <c r="G181" s="68">
        <v>9.8000000000000007</v>
      </c>
      <c r="H181" s="50" t="s">
        <v>45</v>
      </c>
      <c r="I181" s="51"/>
      <c r="J181" s="51"/>
      <c r="K181" s="51"/>
      <c r="L181" s="51"/>
      <c r="M181" s="51"/>
      <c r="N181" s="51"/>
      <c r="O181" s="51"/>
      <c r="P181" s="52" t="str">
        <f t="shared" si="41"/>
        <v/>
      </c>
      <c r="Q181" s="53" t="str">
        <f t="shared" si="42"/>
        <v/>
      </c>
    </row>
    <row r="182" spans="1:17" ht="15" customHeight="1" x14ac:dyDescent="0.25">
      <c r="A182" s="47"/>
      <c r="B182" s="280" t="s">
        <v>418</v>
      </c>
      <c r="C182" s="281"/>
      <c r="D182" s="281"/>
      <c r="E182" s="282"/>
      <c r="F182" s="50">
        <v>10</v>
      </c>
      <c r="G182" s="68">
        <v>16.899999999999999</v>
      </c>
      <c r="H182" s="50" t="s">
        <v>45</v>
      </c>
      <c r="I182" s="51"/>
      <c r="J182" s="51"/>
      <c r="K182" s="51"/>
      <c r="L182" s="51"/>
      <c r="M182" s="51"/>
      <c r="N182" s="51"/>
      <c r="O182" s="51"/>
      <c r="P182" s="52" t="str">
        <f t="shared" ref="P182" si="45">IF(SUM(I182:O182)&gt;0,SUM(I182:O182),"")</f>
        <v/>
      </c>
      <c r="Q182" s="53" t="str">
        <f t="shared" ref="Q182" si="46">IF(P182="","",PRODUCT(P182,G182))</f>
        <v/>
      </c>
    </row>
    <row r="183" spans="1:17" ht="15" customHeight="1" x14ac:dyDescent="0.25">
      <c r="A183" s="47"/>
      <c r="B183" s="280" t="s">
        <v>419</v>
      </c>
      <c r="C183" s="281"/>
      <c r="D183" s="281"/>
      <c r="E183" s="282"/>
      <c r="F183" s="50">
        <v>10</v>
      </c>
      <c r="G183" s="68">
        <v>15.9</v>
      </c>
      <c r="H183" s="50" t="s">
        <v>45</v>
      </c>
      <c r="I183" s="51"/>
      <c r="J183" s="51"/>
      <c r="K183" s="51"/>
      <c r="L183" s="51"/>
      <c r="M183" s="51"/>
      <c r="N183" s="51"/>
      <c r="O183" s="51"/>
      <c r="P183" s="52" t="str">
        <f t="shared" ref="P183" si="47">IF(SUM(I183:O183)&gt;0,SUM(I183:O183),"")</f>
        <v/>
      </c>
      <c r="Q183" s="53" t="str">
        <f t="shared" ref="Q183" si="48">IF(P183="","",PRODUCT(P183,G183))</f>
        <v/>
      </c>
    </row>
    <row r="184" spans="1:17" ht="15" customHeight="1" x14ac:dyDescent="0.25">
      <c r="A184" s="47"/>
      <c r="B184" s="280" t="s">
        <v>420</v>
      </c>
      <c r="C184" s="281"/>
      <c r="D184" s="281"/>
      <c r="E184" s="282"/>
      <c r="F184" s="50">
        <v>10</v>
      </c>
      <c r="G184" s="68">
        <v>17.5</v>
      </c>
      <c r="H184" s="50" t="s">
        <v>45</v>
      </c>
      <c r="I184" s="51"/>
      <c r="J184" s="51"/>
      <c r="K184" s="51"/>
      <c r="L184" s="51"/>
      <c r="M184" s="51"/>
      <c r="N184" s="51"/>
      <c r="O184" s="51"/>
      <c r="P184" s="52" t="str">
        <f t="shared" si="41"/>
        <v/>
      </c>
      <c r="Q184" s="53" t="str">
        <f t="shared" si="42"/>
        <v/>
      </c>
    </row>
    <row r="185" spans="1:17" ht="15" customHeight="1" x14ac:dyDescent="0.25">
      <c r="A185" s="47"/>
      <c r="B185" s="280" t="s">
        <v>519</v>
      </c>
      <c r="C185" s="281"/>
      <c r="D185" s="281"/>
      <c r="E185" s="282"/>
      <c r="F185" s="50">
        <v>10</v>
      </c>
      <c r="G185" s="68">
        <v>14.9</v>
      </c>
      <c r="H185" s="50" t="s">
        <v>45</v>
      </c>
      <c r="I185" s="51"/>
      <c r="J185" s="51"/>
      <c r="K185" s="51"/>
      <c r="L185" s="51"/>
      <c r="M185" s="51"/>
      <c r="N185" s="51"/>
      <c r="O185" s="51"/>
      <c r="P185" s="52" t="str">
        <f t="shared" si="41"/>
        <v/>
      </c>
      <c r="Q185" s="53" t="str">
        <f t="shared" si="42"/>
        <v/>
      </c>
    </row>
    <row r="186" spans="1:17" ht="15" customHeight="1" x14ac:dyDescent="0.25">
      <c r="A186" s="47"/>
      <c r="B186" s="280" t="s">
        <v>421</v>
      </c>
      <c r="C186" s="281"/>
      <c r="D186" s="281"/>
      <c r="E186" s="282"/>
      <c r="F186" s="50">
        <v>10</v>
      </c>
      <c r="G186" s="68">
        <v>8.9</v>
      </c>
      <c r="H186" s="50" t="s">
        <v>45</v>
      </c>
      <c r="I186" s="51"/>
      <c r="J186" s="51"/>
      <c r="K186" s="51"/>
      <c r="L186" s="51"/>
      <c r="M186" s="51"/>
      <c r="N186" s="51"/>
      <c r="O186" s="51"/>
      <c r="P186" s="52" t="str">
        <f t="shared" si="41"/>
        <v/>
      </c>
      <c r="Q186" s="53" t="str">
        <f t="shared" si="42"/>
        <v/>
      </c>
    </row>
    <row r="187" spans="1:17" ht="15" customHeight="1" x14ac:dyDescent="0.25">
      <c r="A187" s="47"/>
      <c r="B187" s="280" t="s">
        <v>422</v>
      </c>
      <c r="C187" s="281"/>
      <c r="D187" s="281"/>
      <c r="E187" s="282"/>
      <c r="F187" s="50">
        <v>10</v>
      </c>
      <c r="G187" s="68">
        <v>8.9</v>
      </c>
      <c r="H187" s="50" t="s">
        <v>45</v>
      </c>
      <c r="I187" s="51"/>
      <c r="J187" s="51"/>
      <c r="K187" s="51"/>
      <c r="L187" s="51"/>
      <c r="M187" s="51"/>
      <c r="N187" s="51"/>
      <c r="O187" s="51"/>
      <c r="P187" s="52" t="str">
        <f t="shared" si="41"/>
        <v/>
      </c>
      <c r="Q187" s="53" t="str">
        <f t="shared" si="42"/>
        <v/>
      </c>
    </row>
    <row r="188" spans="1:17" ht="15" customHeight="1" x14ac:dyDescent="0.25">
      <c r="A188" s="47"/>
      <c r="B188" s="280" t="s">
        <v>548</v>
      </c>
      <c r="C188" s="281"/>
      <c r="D188" s="281"/>
      <c r="E188" s="282"/>
      <c r="F188" s="50">
        <v>10</v>
      </c>
      <c r="G188" s="68">
        <v>14.2</v>
      </c>
      <c r="H188" s="50" t="s">
        <v>45</v>
      </c>
      <c r="I188" s="51"/>
      <c r="J188" s="51"/>
      <c r="K188" s="51"/>
      <c r="L188" s="51"/>
      <c r="M188" s="51"/>
      <c r="N188" s="51"/>
      <c r="O188" s="51"/>
      <c r="P188" s="52" t="str">
        <f t="shared" si="41"/>
        <v/>
      </c>
      <c r="Q188" s="53" t="str">
        <f t="shared" si="42"/>
        <v/>
      </c>
    </row>
    <row r="189" spans="1:17" ht="15" customHeight="1" x14ac:dyDescent="0.25">
      <c r="A189" s="47"/>
      <c r="B189" s="280" t="s">
        <v>423</v>
      </c>
      <c r="C189" s="281"/>
      <c r="D189" s="281"/>
      <c r="E189" s="282"/>
      <c r="F189" s="50">
        <v>10</v>
      </c>
      <c r="G189" s="68">
        <v>14.2</v>
      </c>
      <c r="H189" s="50" t="s">
        <v>45</v>
      </c>
      <c r="I189" s="51"/>
      <c r="J189" s="51"/>
      <c r="K189" s="51"/>
      <c r="L189" s="51"/>
      <c r="M189" s="51"/>
      <c r="N189" s="51"/>
      <c r="O189" s="51"/>
      <c r="P189" s="52" t="str">
        <f t="shared" si="41"/>
        <v/>
      </c>
      <c r="Q189" s="53" t="str">
        <f t="shared" si="42"/>
        <v/>
      </c>
    </row>
    <row r="190" spans="1:17" ht="15" customHeight="1" x14ac:dyDescent="0.25">
      <c r="A190" s="47"/>
      <c r="B190" s="280" t="s">
        <v>424</v>
      </c>
      <c r="C190" s="281"/>
      <c r="D190" s="281"/>
      <c r="E190" s="282"/>
      <c r="F190" s="50">
        <v>10</v>
      </c>
      <c r="G190" s="68">
        <v>16.399999999999999</v>
      </c>
      <c r="H190" s="50" t="s">
        <v>45</v>
      </c>
      <c r="I190" s="51"/>
      <c r="J190" s="51"/>
      <c r="K190" s="51"/>
      <c r="L190" s="51"/>
      <c r="M190" s="51"/>
      <c r="N190" s="51"/>
      <c r="O190" s="51"/>
      <c r="P190" s="52" t="str">
        <f t="shared" si="41"/>
        <v/>
      </c>
      <c r="Q190" s="53" t="str">
        <f t="shared" si="42"/>
        <v/>
      </c>
    </row>
    <row r="191" spans="1:17" ht="15" customHeight="1" x14ac:dyDescent="0.25">
      <c r="A191" s="47"/>
      <c r="B191" s="280" t="s">
        <v>520</v>
      </c>
      <c r="C191" s="281"/>
      <c r="D191" s="281"/>
      <c r="E191" s="282"/>
      <c r="F191" s="50">
        <v>10</v>
      </c>
      <c r="G191" s="68">
        <v>13.1</v>
      </c>
      <c r="H191" s="50" t="s">
        <v>45</v>
      </c>
      <c r="I191" s="51"/>
      <c r="J191" s="51"/>
      <c r="K191" s="51"/>
      <c r="L191" s="51"/>
      <c r="M191" s="51"/>
      <c r="N191" s="51"/>
      <c r="O191" s="51"/>
      <c r="P191" s="52" t="str">
        <f t="shared" si="41"/>
        <v/>
      </c>
      <c r="Q191" s="53" t="str">
        <f t="shared" si="42"/>
        <v/>
      </c>
    </row>
    <row r="192" spans="1:17" ht="15" customHeight="1" x14ac:dyDescent="0.25">
      <c r="A192" s="47"/>
      <c r="B192" s="280" t="s">
        <v>425</v>
      </c>
      <c r="C192" s="281"/>
      <c r="D192" s="281"/>
      <c r="E192" s="282"/>
      <c r="F192" s="50">
        <v>10</v>
      </c>
      <c r="G192" s="68">
        <v>15.9</v>
      </c>
      <c r="H192" s="50" t="s">
        <v>45</v>
      </c>
      <c r="I192" s="51"/>
      <c r="J192" s="51"/>
      <c r="K192" s="51"/>
      <c r="L192" s="51"/>
      <c r="M192" s="51"/>
      <c r="N192" s="51"/>
      <c r="O192" s="51"/>
      <c r="P192" s="52" t="str">
        <f t="shared" ref="P192" si="49">IF(SUM(I192:O192)&gt;0,SUM(I192:O192),"")</f>
        <v/>
      </c>
      <c r="Q192" s="53" t="str">
        <f t="shared" ref="Q192" si="50">IF(P192="","",PRODUCT(P192,G192))</f>
        <v/>
      </c>
    </row>
    <row r="193" spans="1:17" ht="15" customHeight="1" x14ac:dyDescent="0.25">
      <c r="A193" s="47"/>
      <c r="B193" s="280" t="s">
        <v>426</v>
      </c>
      <c r="C193" s="281"/>
      <c r="D193" s="281"/>
      <c r="E193" s="282"/>
      <c r="F193" s="50">
        <v>10</v>
      </c>
      <c r="G193" s="68">
        <v>14.1</v>
      </c>
      <c r="H193" s="50" t="s">
        <v>45</v>
      </c>
      <c r="I193" s="51"/>
      <c r="J193" s="51"/>
      <c r="K193" s="51"/>
      <c r="L193" s="51"/>
      <c r="M193" s="51"/>
      <c r="N193" s="51"/>
      <c r="O193" s="51"/>
      <c r="P193" s="52" t="str">
        <f t="shared" si="41"/>
        <v/>
      </c>
      <c r="Q193" s="53" t="str">
        <f t="shared" si="42"/>
        <v/>
      </c>
    </row>
    <row r="194" spans="1:17" ht="15" customHeight="1" x14ac:dyDescent="0.25">
      <c r="A194" s="47"/>
      <c r="B194" s="280" t="s">
        <v>427</v>
      </c>
      <c r="C194" s="281"/>
      <c r="D194" s="281"/>
      <c r="E194" s="282"/>
      <c r="F194" s="50">
        <v>10</v>
      </c>
      <c r="G194" s="68">
        <v>13.1</v>
      </c>
      <c r="H194" s="50" t="s">
        <v>45</v>
      </c>
      <c r="I194" s="51"/>
      <c r="J194" s="51"/>
      <c r="K194" s="51"/>
      <c r="L194" s="51"/>
      <c r="M194" s="51"/>
      <c r="N194" s="51"/>
      <c r="O194" s="51"/>
      <c r="P194" s="52" t="str">
        <f t="shared" si="41"/>
        <v/>
      </c>
      <c r="Q194" s="53" t="str">
        <f t="shared" si="42"/>
        <v/>
      </c>
    </row>
    <row r="195" spans="1:17" ht="15" customHeight="1" x14ac:dyDescent="0.25">
      <c r="A195" s="47"/>
      <c r="B195" s="280" t="s">
        <v>521</v>
      </c>
      <c r="C195" s="281"/>
      <c r="D195" s="281"/>
      <c r="E195" s="282"/>
      <c r="F195" s="50">
        <v>10</v>
      </c>
      <c r="G195" s="68">
        <v>13.9</v>
      </c>
      <c r="H195" s="50" t="s">
        <v>45</v>
      </c>
      <c r="I195" s="51"/>
      <c r="J195" s="51"/>
      <c r="K195" s="51"/>
      <c r="L195" s="51"/>
      <c r="M195" s="51"/>
      <c r="N195" s="51"/>
      <c r="O195" s="51"/>
      <c r="P195" s="52" t="str">
        <f t="shared" ref="P195" si="51">IF(SUM(I195:O195)&gt;0,SUM(I195:O195),"")</f>
        <v/>
      </c>
      <c r="Q195" s="53" t="str">
        <f t="shared" ref="Q195" si="52">IF(P195="","",PRODUCT(P195,G195))</f>
        <v/>
      </c>
    </row>
    <row r="196" spans="1:17" ht="15" customHeight="1" x14ac:dyDescent="0.25">
      <c r="A196" s="47"/>
      <c r="B196" s="280" t="s">
        <v>428</v>
      </c>
      <c r="C196" s="281"/>
      <c r="D196" s="281"/>
      <c r="E196" s="282"/>
      <c r="F196" s="50">
        <v>10</v>
      </c>
      <c r="G196" s="68">
        <v>13.1</v>
      </c>
      <c r="H196" s="50" t="s">
        <v>45</v>
      </c>
      <c r="I196" s="51"/>
      <c r="J196" s="51"/>
      <c r="K196" s="51"/>
      <c r="L196" s="51"/>
      <c r="M196" s="51"/>
      <c r="N196" s="51"/>
      <c r="O196" s="51"/>
      <c r="P196" s="52" t="str">
        <f t="shared" si="41"/>
        <v/>
      </c>
      <c r="Q196" s="53" t="str">
        <f t="shared" si="42"/>
        <v/>
      </c>
    </row>
    <row r="197" spans="1:17" ht="15" customHeight="1" x14ac:dyDescent="0.25">
      <c r="A197" s="47"/>
      <c r="B197" s="280" t="s">
        <v>522</v>
      </c>
      <c r="C197" s="281"/>
      <c r="D197" s="281"/>
      <c r="E197" s="282"/>
      <c r="F197" s="50">
        <v>10</v>
      </c>
      <c r="G197" s="68">
        <v>13.9</v>
      </c>
      <c r="H197" s="50" t="s">
        <v>45</v>
      </c>
      <c r="I197" s="51"/>
      <c r="J197" s="51"/>
      <c r="K197" s="51"/>
      <c r="L197" s="51"/>
      <c r="M197" s="51"/>
      <c r="N197" s="51"/>
      <c r="O197" s="51"/>
      <c r="P197" s="52" t="str">
        <f t="shared" ref="P197" si="53">IF(SUM(I197:O197)&gt;0,SUM(I197:O197),"")</f>
        <v/>
      </c>
      <c r="Q197" s="53" t="str">
        <f t="shared" ref="Q197" si="54">IF(P197="","",PRODUCT(P197,G197))</f>
        <v/>
      </c>
    </row>
    <row r="198" spans="1:17" ht="15" customHeight="1" x14ac:dyDescent="0.25">
      <c r="A198" s="47"/>
      <c r="B198" s="280" t="s">
        <v>523</v>
      </c>
      <c r="C198" s="281"/>
      <c r="D198" s="281"/>
      <c r="E198" s="282"/>
      <c r="F198" s="50">
        <v>10</v>
      </c>
      <c r="G198" s="68">
        <v>13.9</v>
      </c>
      <c r="H198" s="50" t="s">
        <v>45</v>
      </c>
      <c r="I198" s="51"/>
      <c r="J198" s="51"/>
      <c r="K198" s="51"/>
      <c r="L198" s="51"/>
      <c r="M198" s="51"/>
      <c r="N198" s="51"/>
      <c r="O198" s="51"/>
      <c r="P198" s="52" t="str">
        <f t="shared" ref="P198" si="55">IF(SUM(I198:O198)&gt;0,SUM(I198:O198),"")</f>
        <v/>
      </c>
      <c r="Q198" s="53" t="str">
        <f t="shared" ref="Q198" si="56">IF(P198="","",PRODUCT(P198,G198))</f>
        <v/>
      </c>
    </row>
    <row r="199" spans="1:17" ht="15" customHeight="1" x14ac:dyDescent="0.25">
      <c r="A199" s="47"/>
      <c r="B199" s="280" t="s">
        <v>549</v>
      </c>
      <c r="C199" s="281"/>
      <c r="D199" s="281"/>
      <c r="E199" s="282"/>
      <c r="F199" s="50">
        <v>10</v>
      </c>
      <c r="G199" s="68">
        <v>13.1</v>
      </c>
      <c r="H199" s="50" t="s">
        <v>45</v>
      </c>
      <c r="I199" s="51"/>
      <c r="J199" s="51"/>
      <c r="K199" s="51"/>
      <c r="L199" s="51"/>
      <c r="M199" s="51"/>
      <c r="N199" s="51"/>
      <c r="O199" s="51"/>
      <c r="P199" s="52" t="str">
        <f t="shared" si="41"/>
        <v/>
      </c>
      <c r="Q199" s="53" t="str">
        <f t="shared" si="42"/>
        <v/>
      </c>
    </row>
    <row r="200" spans="1:17" ht="15" customHeight="1" x14ac:dyDescent="0.25">
      <c r="A200" s="47"/>
      <c r="B200" s="280" t="s">
        <v>429</v>
      </c>
      <c r="C200" s="281"/>
      <c r="D200" s="281"/>
      <c r="E200" s="282"/>
      <c r="F200" s="50">
        <v>10</v>
      </c>
      <c r="G200" s="68">
        <v>15.9</v>
      </c>
      <c r="H200" s="50" t="s">
        <v>45</v>
      </c>
      <c r="I200" s="51"/>
      <c r="J200" s="51"/>
      <c r="K200" s="51"/>
      <c r="L200" s="51"/>
      <c r="M200" s="51"/>
      <c r="N200" s="51"/>
      <c r="O200" s="51"/>
      <c r="P200" s="52" t="str">
        <f t="shared" ref="P200" si="57">IF(SUM(I200:O200)&gt;0,SUM(I200:O200),"")</f>
        <v/>
      </c>
      <c r="Q200" s="53" t="str">
        <f t="shared" ref="Q200" si="58">IF(P200="","",PRODUCT(P200,G200))</f>
        <v/>
      </c>
    </row>
    <row r="201" spans="1:17" x14ac:dyDescent="0.25">
      <c r="A201" s="47"/>
      <c r="B201" s="286" t="s">
        <v>430</v>
      </c>
      <c r="C201" s="293"/>
      <c r="D201" s="293"/>
      <c r="E201" s="294"/>
      <c r="F201" s="50">
        <v>10</v>
      </c>
      <c r="G201" s="68">
        <v>14.2</v>
      </c>
      <c r="H201" s="50" t="s">
        <v>45</v>
      </c>
      <c r="I201" s="51"/>
      <c r="J201" s="51"/>
      <c r="K201" s="51"/>
      <c r="L201" s="51"/>
      <c r="M201" s="51"/>
      <c r="N201" s="51"/>
      <c r="O201" s="51"/>
      <c r="P201" s="52" t="str">
        <f>IF(SUM(I201:O201)&gt;0,SUM(I201:O201),"")</f>
        <v/>
      </c>
      <c r="Q201" s="53" t="str">
        <f t="shared" si="42"/>
        <v/>
      </c>
    </row>
    <row r="202" spans="1:17" ht="14.25" customHeight="1" x14ac:dyDescent="0.25">
      <c r="A202" s="295" t="s">
        <v>615</v>
      </c>
      <c r="B202" s="296"/>
      <c r="C202" s="296"/>
      <c r="D202" s="296"/>
      <c r="E202" s="296"/>
      <c r="F202" s="296"/>
      <c r="G202" s="296"/>
      <c r="H202" s="297"/>
      <c r="I202" s="45" t="s">
        <v>1</v>
      </c>
      <c r="J202" s="45" t="s">
        <v>1</v>
      </c>
      <c r="K202" s="45" t="s">
        <v>1</v>
      </c>
      <c r="L202" s="45" t="s">
        <v>1</v>
      </c>
      <c r="M202" s="45" t="s">
        <v>1</v>
      </c>
      <c r="N202" s="45" t="s">
        <v>1</v>
      </c>
      <c r="O202" s="45" t="s">
        <v>1</v>
      </c>
      <c r="P202" s="66" t="str">
        <f>IF(SUM(P203:P209)&gt;0,SUM(P203:P209),"")</f>
        <v/>
      </c>
      <c r="Q202" s="136" t="str">
        <f>IF(SUM(Q203:Q209)&gt;0,SUM(Q203:Q209),"")</f>
        <v/>
      </c>
    </row>
    <row r="203" spans="1:17" ht="15" customHeight="1" x14ac:dyDescent="0.25">
      <c r="A203" s="47"/>
      <c r="B203" s="280" t="s">
        <v>391</v>
      </c>
      <c r="C203" s="281"/>
      <c r="D203" s="281"/>
      <c r="E203" s="282"/>
      <c r="F203" s="50">
        <v>10</v>
      </c>
      <c r="G203" s="68">
        <v>6.5</v>
      </c>
      <c r="H203" s="50" t="s">
        <v>45</v>
      </c>
      <c r="I203" s="51"/>
      <c r="J203" s="51"/>
      <c r="K203" s="51"/>
      <c r="L203" s="51"/>
      <c r="M203" s="51"/>
      <c r="N203" s="51"/>
      <c r="O203" s="51"/>
      <c r="P203" s="52" t="str">
        <f t="shared" ref="P203:P207" si="59">IF(SUM(I203:O203)&gt;0,SUM(I203:O203),"")</f>
        <v/>
      </c>
      <c r="Q203" s="53" t="str">
        <f t="shared" ref="Q203:Q209" si="60">IF(P203="","",PRODUCT(P203,G203))</f>
        <v/>
      </c>
    </row>
    <row r="204" spans="1:17" ht="15" customHeight="1" x14ac:dyDescent="0.25">
      <c r="A204" s="47"/>
      <c r="B204" s="280" t="s">
        <v>392</v>
      </c>
      <c r="C204" s="281"/>
      <c r="D204" s="281"/>
      <c r="E204" s="282"/>
      <c r="F204" s="50">
        <v>10</v>
      </c>
      <c r="G204" s="68">
        <v>6.5</v>
      </c>
      <c r="H204" s="50" t="s">
        <v>45</v>
      </c>
      <c r="I204" s="51"/>
      <c r="J204" s="51"/>
      <c r="K204" s="51"/>
      <c r="L204" s="51"/>
      <c r="M204" s="51"/>
      <c r="N204" s="51"/>
      <c r="O204" s="51"/>
      <c r="P204" s="52" t="str">
        <f t="shared" si="59"/>
        <v/>
      </c>
      <c r="Q204" s="53" t="str">
        <f t="shared" si="60"/>
        <v/>
      </c>
    </row>
    <row r="205" spans="1:17" x14ac:dyDescent="0.25">
      <c r="A205" s="47"/>
      <c r="B205" s="280" t="s">
        <v>524</v>
      </c>
      <c r="C205" s="281"/>
      <c r="D205" s="281"/>
      <c r="E205" s="282"/>
      <c r="F205" s="50">
        <v>10</v>
      </c>
      <c r="G205" s="68">
        <v>6.5</v>
      </c>
      <c r="H205" s="50" t="s">
        <v>45</v>
      </c>
      <c r="I205" s="51"/>
      <c r="J205" s="51"/>
      <c r="K205" s="51"/>
      <c r="L205" s="51"/>
      <c r="M205" s="51"/>
      <c r="N205" s="51"/>
      <c r="O205" s="51"/>
      <c r="P205" s="52" t="str">
        <f t="shared" si="59"/>
        <v/>
      </c>
      <c r="Q205" s="53" t="str">
        <f t="shared" si="60"/>
        <v/>
      </c>
    </row>
    <row r="206" spans="1:17" ht="15" customHeight="1" x14ac:dyDescent="0.25">
      <c r="A206" s="47"/>
      <c r="B206" s="280" t="s">
        <v>393</v>
      </c>
      <c r="C206" s="281"/>
      <c r="D206" s="281"/>
      <c r="E206" s="282"/>
      <c r="F206" s="50">
        <v>10</v>
      </c>
      <c r="G206" s="68">
        <v>6.5</v>
      </c>
      <c r="H206" s="50" t="s">
        <v>45</v>
      </c>
      <c r="I206" s="51"/>
      <c r="J206" s="51"/>
      <c r="K206" s="51"/>
      <c r="L206" s="51"/>
      <c r="M206" s="51"/>
      <c r="N206" s="51"/>
      <c r="O206" s="51"/>
      <c r="P206" s="52" t="str">
        <f t="shared" si="59"/>
        <v/>
      </c>
      <c r="Q206" s="53" t="str">
        <f t="shared" si="60"/>
        <v/>
      </c>
    </row>
    <row r="207" spans="1:17" ht="15" customHeight="1" x14ac:dyDescent="0.25">
      <c r="A207" s="47"/>
      <c r="B207" s="280" t="s">
        <v>525</v>
      </c>
      <c r="C207" s="281"/>
      <c r="D207" s="281"/>
      <c r="E207" s="282"/>
      <c r="F207" s="50">
        <v>10</v>
      </c>
      <c r="G207" s="68">
        <v>6.5</v>
      </c>
      <c r="H207" s="50" t="s">
        <v>45</v>
      </c>
      <c r="I207" s="51"/>
      <c r="J207" s="51"/>
      <c r="K207" s="51"/>
      <c r="L207" s="51"/>
      <c r="M207" s="51"/>
      <c r="N207" s="51"/>
      <c r="O207" s="51"/>
      <c r="P207" s="52" t="str">
        <f t="shared" si="59"/>
        <v/>
      </c>
      <c r="Q207" s="53" t="str">
        <f t="shared" si="60"/>
        <v/>
      </c>
    </row>
    <row r="208" spans="1:17" ht="15" customHeight="1" x14ac:dyDescent="0.25">
      <c r="A208" s="47"/>
      <c r="B208" s="280" t="s">
        <v>394</v>
      </c>
      <c r="C208" s="281"/>
      <c r="D208" s="281"/>
      <c r="E208" s="282"/>
      <c r="F208" s="50">
        <v>10</v>
      </c>
      <c r="G208" s="68">
        <v>6.5</v>
      </c>
      <c r="H208" s="50" t="s">
        <v>45</v>
      </c>
      <c r="I208" s="51"/>
      <c r="J208" s="51"/>
      <c r="K208" s="51"/>
      <c r="L208" s="51"/>
      <c r="M208" s="51"/>
      <c r="N208" s="51"/>
      <c r="O208" s="51"/>
      <c r="P208" s="52" t="str">
        <f t="shared" ref="P208" si="61">IF(SUM(I208:O208)&gt;0,SUM(I208:O208),"")</f>
        <v/>
      </c>
      <c r="Q208" s="53" t="str">
        <f t="shared" ref="Q208" si="62">IF(P208="","",PRODUCT(P208,G208))</f>
        <v/>
      </c>
    </row>
    <row r="209" spans="1:17" ht="15" customHeight="1" x14ac:dyDescent="0.25">
      <c r="A209" s="47"/>
      <c r="B209" s="280" t="s">
        <v>395</v>
      </c>
      <c r="C209" s="281"/>
      <c r="D209" s="281"/>
      <c r="E209" s="282"/>
      <c r="F209" s="50">
        <v>10</v>
      </c>
      <c r="G209" s="68">
        <v>6.9</v>
      </c>
      <c r="H209" s="50" t="s">
        <v>45</v>
      </c>
      <c r="I209" s="51"/>
      <c r="J209" s="51"/>
      <c r="K209" s="51"/>
      <c r="L209" s="51"/>
      <c r="M209" s="51"/>
      <c r="N209" s="51"/>
      <c r="O209" s="51"/>
      <c r="P209" s="52" t="str">
        <f>IF(SUM(I209:O209)&gt;0,SUM(I209:O209),"")</f>
        <v/>
      </c>
      <c r="Q209" s="53" t="str">
        <f t="shared" si="60"/>
        <v/>
      </c>
    </row>
    <row r="210" spans="1:17" ht="15" customHeight="1" x14ac:dyDescent="0.25">
      <c r="A210" s="295" t="s">
        <v>616</v>
      </c>
      <c r="B210" s="296"/>
      <c r="C210" s="296"/>
      <c r="D210" s="296"/>
      <c r="E210" s="296"/>
      <c r="F210" s="296"/>
      <c r="G210" s="296"/>
      <c r="H210" s="297"/>
      <c r="I210" s="45" t="s">
        <v>1</v>
      </c>
      <c r="J210" s="45" t="s">
        <v>1</v>
      </c>
      <c r="K210" s="45" t="s">
        <v>1</v>
      </c>
      <c r="L210" s="45" t="s">
        <v>1</v>
      </c>
      <c r="M210" s="45" t="s">
        <v>1</v>
      </c>
      <c r="N210" s="45" t="s">
        <v>1</v>
      </c>
      <c r="O210" s="45" t="s">
        <v>1</v>
      </c>
      <c r="P210" s="66" t="str">
        <f>IF(SUM(P211:P219)&gt;0,SUM(P211:P219),"")</f>
        <v/>
      </c>
      <c r="Q210" s="136" t="str">
        <f>IF(SUM(Q211:Q219)&gt;0,SUM(Q211:Q219),"")</f>
        <v/>
      </c>
    </row>
    <row r="211" spans="1:17" ht="15" customHeight="1" x14ac:dyDescent="0.25">
      <c r="A211" s="47"/>
      <c r="B211" s="280" t="s">
        <v>526</v>
      </c>
      <c r="C211" s="281"/>
      <c r="D211" s="281"/>
      <c r="E211" s="282"/>
      <c r="F211" s="50">
        <v>10</v>
      </c>
      <c r="G211" s="68">
        <v>6.9</v>
      </c>
      <c r="H211" s="50" t="s">
        <v>47</v>
      </c>
      <c r="I211" s="51"/>
      <c r="J211" s="51"/>
      <c r="K211" s="51"/>
      <c r="L211" s="51"/>
      <c r="M211" s="51"/>
      <c r="N211" s="51"/>
      <c r="O211" s="51"/>
      <c r="P211" s="52" t="str">
        <f>IF(SUM(I211:O211)&gt;0,SUM(I211:O211),"")</f>
        <v/>
      </c>
      <c r="Q211" s="53" t="str">
        <f>IF(P211="","",PRODUCT(P211,G211))</f>
        <v/>
      </c>
    </row>
    <row r="212" spans="1:17" ht="15" customHeight="1" x14ac:dyDescent="0.25">
      <c r="A212" s="47"/>
      <c r="B212" s="280" t="s">
        <v>527</v>
      </c>
      <c r="C212" s="281"/>
      <c r="D212" s="281"/>
      <c r="E212" s="282"/>
      <c r="F212" s="50">
        <v>10</v>
      </c>
      <c r="G212" s="68">
        <v>6.9</v>
      </c>
      <c r="H212" s="50" t="s">
        <v>47</v>
      </c>
      <c r="I212" s="51"/>
      <c r="J212" s="51"/>
      <c r="K212" s="51"/>
      <c r="L212" s="51"/>
      <c r="M212" s="51"/>
      <c r="N212" s="51"/>
      <c r="O212" s="51"/>
      <c r="P212" s="52" t="str">
        <f t="shared" ref="P212:P219" si="63">IF(SUM(I212:O212)&gt;0,SUM(I212:O212),"")</f>
        <v/>
      </c>
      <c r="Q212" s="53" t="str">
        <f t="shared" ref="Q212:Q219" si="64">IF(P212="","",PRODUCT(P212,G212))</f>
        <v/>
      </c>
    </row>
    <row r="213" spans="1:17" ht="15" customHeight="1" x14ac:dyDescent="0.25">
      <c r="A213" s="47"/>
      <c r="B213" s="280" t="s">
        <v>528</v>
      </c>
      <c r="C213" s="281"/>
      <c r="D213" s="281"/>
      <c r="E213" s="282"/>
      <c r="F213" s="50">
        <v>10</v>
      </c>
      <c r="G213" s="68">
        <v>6.9</v>
      </c>
      <c r="H213" s="50" t="s">
        <v>47</v>
      </c>
      <c r="I213" s="51"/>
      <c r="J213" s="51"/>
      <c r="K213" s="51"/>
      <c r="L213" s="51"/>
      <c r="M213" s="51"/>
      <c r="N213" s="51"/>
      <c r="O213" s="51"/>
      <c r="P213" s="52" t="str">
        <f t="shared" si="63"/>
        <v/>
      </c>
      <c r="Q213" s="53" t="str">
        <f t="shared" si="64"/>
        <v/>
      </c>
    </row>
    <row r="214" spans="1:17" ht="15" customHeight="1" x14ac:dyDescent="0.25">
      <c r="A214" s="47"/>
      <c r="B214" s="280" t="s">
        <v>388</v>
      </c>
      <c r="C214" s="281"/>
      <c r="D214" s="281"/>
      <c r="E214" s="282"/>
      <c r="F214" s="50">
        <v>10</v>
      </c>
      <c r="G214" s="68">
        <v>6.9</v>
      </c>
      <c r="H214" s="50" t="s">
        <v>47</v>
      </c>
      <c r="I214" s="51"/>
      <c r="J214" s="51"/>
      <c r="K214" s="51"/>
      <c r="L214" s="51"/>
      <c r="M214" s="51"/>
      <c r="N214" s="51"/>
      <c r="O214" s="51"/>
      <c r="P214" s="52" t="str">
        <f t="shared" si="63"/>
        <v/>
      </c>
      <c r="Q214" s="53" t="str">
        <f t="shared" si="64"/>
        <v/>
      </c>
    </row>
    <row r="215" spans="1:17" ht="15" customHeight="1" x14ac:dyDescent="0.25">
      <c r="A215" s="47"/>
      <c r="B215" s="280" t="s">
        <v>389</v>
      </c>
      <c r="C215" s="281"/>
      <c r="D215" s="281"/>
      <c r="E215" s="282"/>
      <c r="F215" s="50">
        <v>10</v>
      </c>
      <c r="G215" s="68">
        <v>6.9</v>
      </c>
      <c r="H215" s="50" t="s">
        <v>47</v>
      </c>
      <c r="I215" s="51"/>
      <c r="J215" s="51"/>
      <c r="K215" s="51"/>
      <c r="L215" s="51"/>
      <c r="M215" s="51"/>
      <c r="N215" s="51"/>
      <c r="O215" s="51"/>
      <c r="P215" s="52" t="str">
        <f t="shared" ref="P215" si="65">IF(SUM(I215:O215)&gt;0,SUM(I215:O215),"")</f>
        <v/>
      </c>
      <c r="Q215" s="53" t="str">
        <f t="shared" ref="Q215" si="66">IF(P215="","",PRODUCT(P215,G215))</f>
        <v/>
      </c>
    </row>
    <row r="216" spans="1:17" ht="15" customHeight="1" x14ac:dyDescent="0.25">
      <c r="A216" s="47"/>
      <c r="B216" s="280" t="s">
        <v>529</v>
      </c>
      <c r="C216" s="281"/>
      <c r="D216" s="281"/>
      <c r="E216" s="282"/>
      <c r="F216" s="50">
        <v>10</v>
      </c>
      <c r="G216" s="68">
        <v>6.9</v>
      </c>
      <c r="H216" s="50" t="s">
        <v>47</v>
      </c>
      <c r="I216" s="51"/>
      <c r="J216" s="51"/>
      <c r="K216" s="51"/>
      <c r="L216" s="51"/>
      <c r="M216" s="51"/>
      <c r="N216" s="51"/>
      <c r="O216" s="51"/>
      <c r="P216" s="52" t="str">
        <f t="shared" si="63"/>
        <v/>
      </c>
      <c r="Q216" s="53" t="str">
        <f t="shared" si="64"/>
        <v/>
      </c>
    </row>
    <row r="217" spans="1:17" ht="15" customHeight="1" x14ac:dyDescent="0.25">
      <c r="A217" s="184"/>
      <c r="B217" s="280" t="s">
        <v>260</v>
      </c>
      <c r="C217" s="281"/>
      <c r="D217" s="281"/>
      <c r="E217" s="282"/>
      <c r="F217" s="50">
        <v>10</v>
      </c>
      <c r="G217" s="68">
        <v>6.9</v>
      </c>
      <c r="H217" s="50" t="s">
        <v>47</v>
      </c>
      <c r="I217" s="51"/>
      <c r="J217" s="51"/>
      <c r="K217" s="51"/>
      <c r="L217" s="51"/>
      <c r="M217" s="51"/>
      <c r="N217" s="51"/>
      <c r="O217" s="51"/>
      <c r="P217" s="52" t="str">
        <f t="shared" si="63"/>
        <v/>
      </c>
      <c r="Q217" s="53" t="str">
        <f t="shared" si="64"/>
        <v/>
      </c>
    </row>
    <row r="218" spans="1:17" ht="15" customHeight="1" x14ac:dyDescent="0.25">
      <c r="A218" s="47"/>
      <c r="B218" s="280" t="s">
        <v>390</v>
      </c>
      <c r="C218" s="281"/>
      <c r="D218" s="281"/>
      <c r="E218" s="282"/>
      <c r="F218" s="50">
        <v>10</v>
      </c>
      <c r="G218" s="68">
        <v>6.9</v>
      </c>
      <c r="H218" s="50" t="s">
        <v>47</v>
      </c>
      <c r="I218" s="51"/>
      <c r="J218" s="51"/>
      <c r="K218" s="51"/>
      <c r="L218" s="51"/>
      <c r="M218" s="51"/>
      <c r="N218" s="51"/>
      <c r="O218" s="51"/>
      <c r="P218" s="52" t="str">
        <f t="shared" ref="P218" si="67">IF(SUM(I218:O218)&gt;0,SUM(I218:O218),"")</f>
        <v/>
      </c>
      <c r="Q218" s="53"/>
    </row>
    <row r="219" spans="1:17" ht="15" customHeight="1" x14ac:dyDescent="0.25">
      <c r="A219" s="47"/>
      <c r="B219" s="346" t="s">
        <v>530</v>
      </c>
      <c r="C219" s="347"/>
      <c r="D219" s="347"/>
      <c r="E219" s="348"/>
      <c r="F219" s="50">
        <v>10</v>
      </c>
      <c r="G219" s="68">
        <v>6.9</v>
      </c>
      <c r="H219" s="50" t="s">
        <v>47</v>
      </c>
      <c r="I219" s="51"/>
      <c r="J219" s="51"/>
      <c r="K219" s="51"/>
      <c r="L219" s="51"/>
      <c r="M219" s="51"/>
      <c r="N219" s="51"/>
      <c r="O219" s="51"/>
      <c r="P219" s="52" t="str">
        <f t="shared" si="63"/>
        <v/>
      </c>
      <c r="Q219" s="53" t="str">
        <f t="shared" si="64"/>
        <v/>
      </c>
    </row>
    <row r="220" spans="1:17" ht="7.5" customHeight="1" x14ac:dyDescent="0.25">
      <c r="A220" s="222"/>
      <c r="B220" s="223"/>
      <c r="C220" s="223"/>
      <c r="D220" s="223"/>
      <c r="E220" s="223"/>
      <c r="F220" s="38"/>
      <c r="G220" s="39"/>
      <c r="H220" s="38"/>
      <c r="I220" s="192"/>
      <c r="J220" s="192"/>
      <c r="K220" s="192"/>
      <c r="L220" s="192"/>
      <c r="M220" s="192"/>
      <c r="N220" s="192"/>
      <c r="O220" s="192"/>
      <c r="P220" s="84"/>
      <c r="Q220" s="193"/>
    </row>
    <row r="221" spans="1:17" ht="55.5" customHeight="1" x14ac:dyDescent="0.25">
      <c r="A221" s="299" t="s">
        <v>264</v>
      </c>
      <c r="B221" s="300"/>
      <c r="C221" s="300"/>
      <c r="D221" s="300"/>
      <c r="E221" s="300"/>
      <c r="F221" s="300"/>
      <c r="G221" s="300"/>
      <c r="H221" s="300"/>
      <c r="I221" s="300"/>
      <c r="J221" s="300"/>
      <c r="K221" s="300"/>
      <c r="L221" s="300"/>
      <c r="M221" s="300"/>
      <c r="N221" s="300"/>
      <c r="O221" s="300"/>
      <c r="P221" s="300"/>
      <c r="Q221" s="301"/>
    </row>
    <row r="222" spans="1:17" s="227" customFormat="1" ht="7.5" customHeight="1" x14ac:dyDescent="0.25">
      <c r="A222" s="224"/>
      <c r="B222" s="225"/>
      <c r="C222" s="225"/>
      <c r="D222" s="225"/>
      <c r="E222" s="225"/>
      <c r="F222" s="225"/>
      <c r="G222" s="225"/>
      <c r="H222" s="225"/>
      <c r="I222" s="225"/>
      <c r="J222" s="225"/>
      <c r="K222" s="225"/>
      <c r="L222" s="225"/>
      <c r="M222" s="225"/>
      <c r="N222" s="225"/>
      <c r="O222" s="225"/>
      <c r="P222" s="225"/>
      <c r="Q222" s="226"/>
    </row>
    <row r="223" spans="1:17" s="230" customFormat="1" ht="29.25" customHeight="1" x14ac:dyDescent="0.25">
      <c r="A223" s="228" t="s">
        <v>123</v>
      </c>
      <c r="B223" s="229"/>
      <c r="C223" s="229"/>
      <c r="D223" s="229"/>
      <c r="E223" s="229"/>
      <c r="F223" s="229"/>
      <c r="G223" s="229"/>
      <c r="H223" s="229"/>
      <c r="I223" s="229"/>
      <c r="J223" s="229"/>
      <c r="K223" s="229"/>
      <c r="L223" s="229"/>
      <c r="M223" s="229"/>
      <c r="N223" s="330" t="s">
        <v>53</v>
      </c>
      <c r="O223" s="330"/>
      <c r="P223" s="344" t="str">
        <f>IF(SUM(Q9,Q21,Q31,Q40,Q44,Q48,Q62,Q67,Q126,Q135,Q143,Q157,Q169,Q202,Q210)&gt;0,SUM(Q9,Q21,Q31,Q40,Q44,Q48,Q62,Q67,Q126,Q135,Q143,Q157,Q169,Q202,Q210),"")</f>
        <v/>
      </c>
      <c r="Q223" s="345"/>
    </row>
  </sheetData>
  <sheetProtection algorithmName="SHA-512" hashValue="tHovXmvS/HEkirE7ud3EX2r9D4D+O6tZ/AyDqzR1wf0QuHfRFfFHkStZYaDOV03as4mAgI+swWtkk1GjiN1qCA==" saltValue="BR1sapIPD4lT6F4kndMOwg==" spinCount="100000" sheet="1" objects="1" scenarios="1"/>
  <protectedRanges>
    <protectedRange algorithmName="SHA-512" hashValue="5ksqXPikwbRcg4S+7OTELZuDEKIrarFM/DVDZmcgbwhbVu8JegfzvSQNjgTTmOEk9Nxncx+d2wfgxF93Z/Gr7A==" saltValue="QdT/BPzyX44RSsB7F7wS1g==" spinCount="100000" sqref="E1:Q1" name="Bereich1"/>
    <protectedRange algorithmName="SHA-512" hashValue="5ksqXPikwbRcg4S+7OTELZuDEKIrarFM/DVDZmcgbwhbVu8JegfzvSQNjgTTmOEk9Nxncx+d2wfgxF93Z/Gr7A==" saltValue="QdT/BPzyX44RSsB7F7wS1g==" spinCount="100000" sqref="A1:D1" name="Bereich1_1"/>
  </protectedRanges>
  <autoFilter ref="P8:P223" xr:uid="{00000000-0009-0000-0000-000001000000}"/>
  <sortState xmlns:xlrd2="http://schemas.microsoft.com/office/spreadsheetml/2017/richdata2" ref="B41:G45">
    <sortCondition ref="C24"/>
  </sortState>
  <mergeCells count="231">
    <mergeCell ref="B170:E170"/>
    <mergeCell ref="B171:E171"/>
    <mergeCell ref="B172:E172"/>
    <mergeCell ref="B175:E175"/>
    <mergeCell ref="B177:E177"/>
    <mergeCell ref="B178:E178"/>
    <mergeCell ref="B173:E173"/>
    <mergeCell ref="B174:E174"/>
    <mergeCell ref="B184:E184"/>
    <mergeCell ref="B180:E180"/>
    <mergeCell ref="B192:E192"/>
    <mergeCell ref="B182:E182"/>
    <mergeCell ref="B183:E183"/>
    <mergeCell ref="B215:E215"/>
    <mergeCell ref="B219:E219"/>
    <mergeCell ref="B185:E185"/>
    <mergeCell ref="B186:E186"/>
    <mergeCell ref="B187:E187"/>
    <mergeCell ref="B188:E188"/>
    <mergeCell ref="B189:E189"/>
    <mergeCell ref="B190:E190"/>
    <mergeCell ref="B194:E194"/>
    <mergeCell ref="B196:E196"/>
    <mergeCell ref="B199:E199"/>
    <mergeCell ref="B201:E201"/>
    <mergeCell ref="B191:E191"/>
    <mergeCell ref="B218:E218"/>
    <mergeCell ref="B216:E216"/>
    <mergeCell ref="B217:E217"/>
    <mergeCell ref="B161:E161"/>
    <mergeCell ref="B162:E162"/>
    <mergeCell ref="B165:E165"/>
    <mergeCell ref="B167:E167"/>
    <mergeCell ref="B168:E168"/>
    <mergeCell ref="B166:E166"/>
    <mergeCell ref="B212:E212"/>
    <mergeCell ref="B213:E213"/>
    <mergeCell ref="B214:E214"/>
    <mergeCell ref="B176:E176"/>
    <mergeCell ref="B193:E193"/>
    <mergeCell ref="B163:E163"/>
    <mergeCell ref="B208:E208"/>
    <mergeCell ref="B195:E195"/>
    <mergeCell ref="B197:E197"/>
    <mergeCell ref="B198:E198"/>
    <mergeCell ref="B200:E200"/>
    <mergeCell ref="B209:E209"/>
    <mergeCell ref="B211:E211"/>
    <mergeCell ref="B203:E203"/>
    <mergeCell ref="B204:E204"/>
    <mergeCell ref="B205:E205"/>
    <mergeCell ref="B206:E206"/>
    <mergeCell ref="B207:E207"/>
    <mergeCell ref="B154:E154"/>
    <mergeCell ref="B156:E156"/>
    <mergeCell ref="B150:E150"/>
    <mergeCell ref="B151:E151"/>
    <mergeCell ref="B152:E152"/>
    <mergeCell ref="B158:E158"/>
    <mergeCell ref="B159:E159"/>
    <mergeCell ref="B160:E160"/>
    <mergeCell ref="A157:H157"/>
    <mergeCell ref="B155:E155"/>
    <mergeCell ref="B145:E145"/>
    <mergeCell ref="B146:E146"/>
    <mergeCell ref="B128:E128"/>
    <mergeCell ref="B127:E127"/>
    <mergeCell ref="B147:E147"/>
    <mergeCell ref="B148:E148"/>
    <mergeCell ref="B149:E149"/>
    <mergeCell ref="B153:E153"/>
    <mergeCell ref="A135:H135"/>
    <mergeCell ref="B136:E136"/>
    <mergeCell ref="B137:E137"/>
    <mergeCell ref="B138:E138"/>
    <mergeCell ref="B139:E139"/>
    <mergeCell ref="B140:E140"/>
    <mergeCell ref="B142:E142"/>
    <mergeCell ref="B141:E141"/>
    <mergeCell ref="B130:E130"/>
    <mergeCell ref="A1:D1"/>
    <mergeCell ref="N223:O223"/>
    <mergeCell ref="A2:H2"/>
    <mergeCell ref="L5:L6"/>
    <mergeCell ref="N3:Q3"/>
    <mergeCell ref="P5:P7"/>
    <mergeCell ref="A9:H9"/>
    <mergeCell ref="Q5:Q7"/>
    <mergeCell ref="M5:M6"/>
    <mergeCell ref="N5:N6"/>
    <mergeCell ref="O5:O6"/>
    <mergeCell ref="P223:Q223"/>
    <mergeCell ref="A67:H67"/>
    <mergeCell ref="A210:H210"/>
    <mergeCell ref="A202:H202"/>
    <mergeCell ref="B87:E87"/>
    <mergeCell ref="B179:E179"/>
    <mergeCell ref="B164:E164"/>
    <mergeCell ref="A169:H169"/>
    <mergeCell ref="A143:H143"/>
    <mergeCell ref="B129:E129"/>
    <mergeCell ref="B131:E131"/>
    <mergeCell ref="B132:E132"/>
    <mergeCell ref="B133:E133"/>
    <mergeCell ref="A126:H126"/>
    <mergeCell ref="A221:Q221"/>
    <mergeCell ref="A3:F3"/>
    <mergeCell ref="G5:H7"/>
    <mergeCell ref="A5:A7"/>
    <mergeCell ref="B5:E7"/>
    <mergeCell ref="A21:H21"/>
    <mergeCell ref="B53:E53"/>
    <mergeCell ref="A48:H48"/>
    <mergeCell ref="F5:F7"/>
    <mergeCell ref="K4:L4"/>
    <mergeCell ref="A40:H40"/>
    <mergeCell ref="A44:H44"/>
    <mergeCell ref="A31:H31"/>
    <mergeCell ref="I5:I6"/>
    <mergeCell ref="J5:J6"/>
    <mergeCell ref="K5:K6"/>
    <mergeCell ref="B181:E181"/>
    <mergeCell ref="B95:E95"/>
    <mergeCell ref="B96:E96"/>
    <mergeCell ref="B134:E134"/>
    <mergeCell ref="B97:E97"/>
    <mergeCell ref="B98:E98"/>
    <mergeCell ref="B144:E144"/>
    <mergeCell ref="B10:E10"/>
    <mergeCell ref="B11:E11"/>
    <mergeCell ref="B14:E14"/>
    <mergeCell ref="B17:E17"/>
    <mergeCell ref="B16:E16"/>
    <mergeCell ref="B72:E72"/>
    <mergeCell ref="B76:E76"/>
    <mergeCell ref="B80:E80"/>
    <mergeCell ref="B71:E71"/>
    <mergeCell ref="B79:E79"/>
    <mergeCell ref="B20:E20"/>
    <mergeCell ref="B22:E22"/>
    <mergeCell ref="B23:E23"/>
    <mergeCell ref="B25:E25"/>
    <mergeCell ref="B24:E24"/>
    <mergeCell ref="B26:E26"/>
    <mergeCell ref="B27:E27"/>
    <mergeCell ref="B28:E28"/>
    <mergeCell ref="B32:E32"/>
    <mergeCell ref="B33:E33"/>
    <mergeCell ref="B34:E34"/>
    <mergeCell ref="B35:E35"/>
    <mergeCell ref="B37:E37"/>
    <mergeCell ref="B29:E29"/>
    <mergeCell ref="B30:E30"/>
    <mergeCell ref="B12:E12"/>
    <mergeCell ref="B13:E13"/>
    <mergeCell ref="B15:E15"/>
    <mergeCell ref="B49:E49"/>
    <mergeCell ref="B50:E50"/>
    <mergeCell ref="B51:E51"/>
    <mergeCell ref="B52:E52"/>
    <mergeCell ref="B18:E18"/>
    <mergeCell ref="B46:E46"/>
    <mergeCell ref="B42:E42"/>
    <mergeCell ref="B41:E41"/>
    <mergeCell ref="B19:E19"/>
    <mergeCell ref="B54:E54"/>
    <mergeCell ref="B39:E39"/>
    <mergeCell ref="B38:E38"/>
    <mergeCell ref="B43:E43"/>
    <mergeCell ref="B45:E45"/>
    <mergeCell ref="B47:E47"/>
    <mergeCell ref="B60:E60"/>
    <mergeCell ref="B61:E61"/>
    <mergeCell ref="B73:E73"/>
    <mergeCell ref="B68:E68"/>
    <mergeCell ref="B74:E74"/>
    <mergeCell ref="B75:E75"/>
    <mergeCell ref="B55:E55"/>
    <mergeCell ref="B56:E56"/>
    <mergeCell ref="B57:E57"/>
    <mergeCell ref="B58:E58"/>
    <mergeCell ref="B59:E59"/>
    <mergeCell ref="B85:E85"/>
    <mergeCell ref="B89:E89"/>
    <mergeCell ref="B88:E88"/>
    <mergeCell ref="B86:E86"/>
    <mergeCell ref="B69:E69"/>
    <mergeCell ref="B70:E70"/>
    <mergeCell ref="A62:H62"/>
    <mergeCell ref="B63:E63"/>
    <mergeCell ref="B64:E64"/>
    <mergeCell ref="B65:E65"/>
    <mergeCell ref="B66:E66"/>
    <mergeCell ref="B91:E91"/>
    <mergeCell ref="B92:E92"/>
    <mergeCell ref="B94:E94"/>
    <mergeCell ref="B77:E77"/>
    <mergeCell ref="B78:E78"/>
    <mergeCell ref="B82:E82"/>
    <mergeCell ref="B83:E83"/>
    <mergeCell ref="B84:E84"/>
    <mergeCell ref="B81:E81"/>
    <mergeCell ref="B90:E90"/>
    <mergeCell ref="B93:E93"/>
    <mergeCell ref="B107:E107"/>
    <mergeCell ref="B108:E108"/>
    <mergeCell ref="B109:E109"/>
    <mergeCell ref="B111:E111"/>
    <mergeCell ref="B110:E110"/>
    <mergeCell ref="B99:E99"/>
    <mergeCell ref="B100:E100"/>
    <mergeCell ref="B101:E101"/>
    <mergeCell ref="B102:E102"/>
    <mergeCell ref="B103:E103"/>
    <mergeCell ref="B104:E104"/>
    <mergeCell ref="B105:E105"/>
    <mergeCell ref="B106:E106"/>
    <mergeCell ref="B119:E119"/>
    <mergeCell ref="B123:E123"/>
    <mergeCell ref="B124:E124"/>
    <mergeCell ref="B125:E125"/>
    <mergeCell ref="B120:E120"/>
    <mergeCell ref="B121:E121"/>
    <mergeCell ref="B122:E122"/>
    <mergeCell ref="B112:E112"/>
    <mergeCell ref="B113:E113"/>
    <mergeCell ref="B117:E117"/>
    <mergeCell ref="B118:E118"/>
    <mergeCell ref="B114:E114"/>
    <mergeCell ref="B115:E115"/>
    <mergeCell ref="B116:E116"/>
  </mergeCells>
  <phoneticPr fontId="34" type="noConversion"/>
  <dataValidations count="22">
    <dataValidation type="whole" operator="greaterThanOrEqual" allowBlank="1" showInputMessage="1" showErrorMessage="1" errorTitle="Mindestbestellmenge" error="Bitte beachten Sie unsere Mindestbestellmenge von 10 Stück pro Lieferung!" sqref="I47:O47" xr:uid="{00000000-0002-0000-0100-000000000000}">
      <formula1>10</formula1>
    </dataValidation>
    <dataValidation type="whole" operator="greaterThanOrEqual" allowBlank="1" showInputMessage="1" showErrorMessage="1" error="Bitte geben Sie ganze Zahlen ein!" sqref="J22:O23 I22:I24 I26:O26" xr:uid="{00000000-0002-0000-0100-000003000000}">
      <formula1>1</formula1>
    </dataValidation>
    <dataValidation type="whole" operator="greaterThanOrEqual" allowBlank="1" showInputMessage="1" showErrorMessage="1" errorTitle="Mindestbestellmenge" error="Bitte beachten Sie die Mindestbestellmenge von 20 Stück pro Lieferung!" sqref="I91:O94 I136:O142 I127:O134 I97:O125 I69:O76" xr:uid="{00000000-0002-0000-0100-000004000000}">
      <formula1>20</formula1>
    </dataValidation>
    <dataValidation type="whole" operator="greaterThanOrEqual" allowBlank="1" showInputMessage="1" showErrorMessage="1" errorTitle="Mindestbestellmenge" error="Bitte beachten Sie die Mindestbestellmenge von 10 Stück pro Lieferung!" sqref="J25:O25 J95:O96 I211:O220" xr:uid="{00000000-0002-0000-0100-000005000000}">
      <formula1>10</formula1>
    </dataValidation>
    <dataValidation type="whole" operator="greaterThanOrEqual" allowBlank="1" showInputMessage="1" showErrorMessage="1" errorTitle="Mindestbestellmenge" error="Bitte beachten Sie unsere Mindestbestellmenge von 10 Portionen pro Lieferung!" sqref="I49:O49 I51:O51 I53 I55 I57:I61" xr:uid="{00000000-0002-0000-0100-000006000000}">
      <formula1>10</formula1>
    </dataValidation>
    <dataValidation type="whole" operator="greaterThanOrEqual" allowBlank="1" showInputMessage="1" showErrorMessage="1" errorTitle="Mindestbestellmenge" error="Bitte beachten Sie die Mindestbestellmenge von 10 Portionen pro Lieferung!" sqref="J55:O55 I170:O201 J53:O53 I203:O209 J57:O61" xr:uid="{00000000-0002-0000-0100-000007000000}">
      <formula1>10</formula1>
    </dataValidation>
    <dataValidation type="decimal" operator="greaterThanOrEqual" allowBlank="1" showInputMessage="1" showErrorMessage="1" errorTitle="Mindestbestellmenge" error="Bitte beachten Sie unsere Mindestbestellmenge von 10 Stück pro Lieferung!" sqref="I19:I20" xr:uid="{00000000-0002-0000-0100-000009000000}">
      <formula1>1</formula1>
    </dataValidation>
    <dataValidation type="whole" operator="greaterThanOrEqual" allowBlank="1" showInputMessage="1" showErrorMessage="1" errorTitle="Ganze Zahl" error="Bitte geben Sie eine ganze Zahl ein!_x000a_" sqref="J19:O20" xr:uid="{00000000-0002-0000-0100-00000B000000}">
      <formula1>1</formula1>
    </dataValidation>
    <dataValidation type="whole" operator="greaterThanOrEqual" allowBlank="1" showInputMessage="1" showErrorMessage="1" errorTitle="Mindestbestellmenge" error="Bitte beachten Sie die Mindestbestellmenge von 3 KG pro Lieferung!_x000a_" sqref="I32:O32" xr:uid="{00000000-0002-0000-0100-00000C000000}">
      <formula1>3</formula1>
    </dataValidation>
    <dataValidation type="whole" operator="greaterThanOrEqual" allowBlank="1" showInputMessage="1" showErrorMessage="1" error="Bitte geben Sie eine ganze Zahl ein!" sqref="I33:O39" xr:uid="{00000000-0002-0000-0100-000002000000}">
      <formula1>1</formula1>
    </dataValidation>
    <dataValidation type="whole" operator="greaterThanOrEqual" allowBlank="1" showInputMessage="1" showErrorMessage="1" errorTitle="Mindestbestellmenge" error="Bitte beachten Sie die Mindestbestellmenge von 20 Stück pro Lieferung!" sqref="I95:I96" xr:uid="{F4D01A75-919A-4EBA-AE2A-CDC28A7A7CFC}">
      <formula1>10</formula1>
    </dataValidation>
    <dataValidation type="whole" operator="greaterThanOrEqual" allowBlank="1" showInputMessage="1" showErrorMessage="1" errorTitle="Mindestbestellmenge" error="Bitte beachten Sie die Mindestbestellmenge von 2 Kilogramm" sqref="I52:O52 I54:O54 I56:O56" xr:uid="{3132379A-EB50-4A49-8DA6-AC8359CBB907}">
      <formula1>2</formula1>
    </dataValidation>
    <dataValidation type="whole" operator="greaterThanOrEqual" allowBlank="1" showInputMessage="1" showErrorMessage="1" errorTitle="Mindestbestllmenge" error="Bitte beachten Sie die Mindestbestellmenge von 2 Kilogramm" sqref="I50:O50" xr:uid="{11045DC9-724D-4222-9692-B0C083111277}">
      <formula1>2</formula1>
    </dataValidation>
    <dataValidation type="whole" operator="greaterThanOrEqual" allowBlank="1" showInputMessage="1" showErrorMessage="1" error="Mindestbestellmenge 36 Stück" sqref="I158:O168" xr:uid="{421B4263-9488-4E06-8D90-1353218BCECD}">
      <formula1>36</formula1>
    </dataValidation>
    <dataValidation type="whole" operator="greaterThanOrEqual" allowBlank="1" showInputMessage="1" showErrorMessage="1" errorTitle="Mindestbestellmenge" error="Bitte beachten Sie die Mindestbestellmenge von 15 Stück pro Lieferung" sqref="I77:O85" xr:uid="{C1EE381A-A0E8-417E-AC89-8ED6B51EFA9D}">
      <formula1>15</formula1>
    </dataValidation>
    <dataValidation type="whole" operator="greaterThanOrEqual" allowBlank="1" showInputMessage="1" showErrorMessage="1" errorTitle="Mindestbestellmenge" error="Bitte beachten Sie die Mindestbestellmenge von 15 Stück pro Lieferung!" sqref="I86:O90" xr:uid="{4C2E338F-E082-49FA-9676-DAE7251B2095}">
      <formula1>15</formula1>
    </dataValidation>
    <dataValidation type="whole" operator="greaterThanOrEqual" allowBlank="1" showInputMessage="1" showErrorMessage="1" errorTitle="Mindestbestellmenge" error="Bitte beachten Sie die Mindestbestellmenge von 20 Stück" sqref="I144:O156" xr:uid="{E67924CD-961F-4F1C-91DC-5671EFFBA9A6}">
      <formula1>20</formula1>
    </dataValidation>
    <dataValidation type="decimal" operator="greaterThanOrEqual" allowBlank="1" showInputMessage="1" showErrorMessage="1" errorTitle="Mindestbestellmenge" error="Bitte beachten Sie unsere Mindestbestellmenge von 20 Stück pro Lieferung." sqref="I10:O18" xr:uid="{11839205-8893-43C7-B919-311CA04368E0}">
      <formula1>20</formula1>
    </dataValidation>
    <dataValidation type="whole" operator="greaterThanOrEqual" allowBlank="1" showInputMessage="1" showErrorMessage="1" error="Bitte beachten Sie unsere Mindestbestellmenge von 10 Stück pro Lieferung. " sqref="I25" xr:uid="{50346D16-57DE-4818-84EB-27613F300807}">
      <formula1>10</formula1>
    </dataValidation>
    <dataValidation type="whole" operator="greaterThanOrEqual" allowBlank="1" showInputMessage="1" showErrorMessage="1" error="Bitte beachten Sie unsere Mindestbestellmenge pro Lieferung von 10 Stück." sqref="I27:O27 I29:O30" xr:uid="{8B071C2D-9275-4DFB-B6ED-CBB8200F117A}">
      <formula1>10</formula1>
    </dataValidation>
    <dataValidation type="whole" operator="greaterThanOrEqual" allowBlank="1" showInputMessage="1" showErrorMessage="1" error="Bitte beachten Sie unsere Mindestbestellmenge pro Lieferung von 20 Stück." sqref="I28:O28" xr:uid="{79103D8B-F965-4663-8E0F-6C5D36F98393}">
      <formula1>20</formula1>
    </dataValidation>
    <dataValidation type="whole" operator="greaterThanOrEqual" allowBlank="1" showInputMessage="1" showErrorMessage="1" errorTitle="Mindestbestellmenge" error="Bitte beachten Sie unsere Mindestbestellmenge von 18 Bowls pro Lieferung!" sqref="I63:O66" xr:uid="{B641BD97-F61E-488B-8C4D-F6D077974BB4}">
      <formula1>18</formula1>
    </dataValidation>
  </dataValidations>
  <printOptions horizontalCentered="1"/>
  <pageMargins left="0.98425196850393704" right="0.98425196850393704" top="1.3779527559055118" bottom="0.98425196850393704" header="0.19685039370078741" footer="0.51181102362204722"/>
  <pageSetup paperSize="9" scale="82" fitToHeight="0" orientation="landscape" r:id="rId1"/>
  <headerFooter>
    <oddHeader>&amp;R
&amp;G</oddHeader>
    <oddFooter>&amp;C&amp;"Arial Narrow,Standard"&amp;10&amp;A - Seite &amp;P von &amp;N&amp;R&amp;"Arial Narrow,Standard"&amp;10&amp;D</oddFooter>
  </headerFooter>
  <legacyDrawingHF r:id="rId2"/>
  <extLst>
    <ext xmlns:x14="http://schemas.microsoft.com/office/spreadsheetml/2009/9/main" uri="{CCE6A557-97BC-4b89-ADB6-D9C93CAAB3DF}">
      <x14:dataValidations xmlns:xm="http://schemas.microsoft.com/office/excel/2006/main" count="4">
        <x14:dataValidation type="list" operator="greaterThanOrEqual" allowBlank="1" showInputMessage="1" showErrorMessage="1" error="Bitte beachten Sie die Mindestbestellmenge von 1 KG pro Lieferung!_x000a__x000a_Bitte geben Sie eine gültige Zahl ein (0,5er Schritte)!" xr:uid="{00000000-0002-0000-0100-00000F000000}">
          <x14:formula1>
            <xm:f>DropDownListen!$C$5:$C$63</xm:f>
          </x14:formula1>
          <xm:sqref>J24:O24</xm:sqref>
        </x14:dataValidation>
        <x14:dataValidation type="list" allowBlank="1" showInputMessage="1" showErrorMessage="1" xr:uid="{00000000-0002-0000-0100-000012000000}">
          <x14:formula1>
            <xm:f>DropDownListen!$I$4:$I$5</xm:f>
          </x14:formula1>
          <xm:sqref>A144:A156 A10:A20 A32:A39 A22:A30 A41:A43 A68:A125 A158:A168 A211:A220 A203:A209 A136:A142 A170:A201 A45:A47 A127:A134 A49:A61 A63:A66</xm:sqref>
        </x14:dataValidation>
        <x14:dataValidation type="list" operator="greaterThanOrEqual" allowBlank="1" showInputMessage="1" showErrorMessage="1" error="Bitte beachten Sie die Mindestbestellmenge von 1 KG pro Lieferung!_x000a__x000a_Bitte geben Sie eine gültige Zahl ein (0,5er Schritte)!_x000a__x000a_" xr:uid="{00000000-0002-0000-0100-000013000000}">
          <x14:formula1>
            <xm:f>DropDownListen!$C$5:$C$63</xm:f>
          </x14:formula1>
          <xm:sqref>I41:O43</xm:sqref>
        </x14:dataValidation>
        <x14:dataValidation type="list" allowBlank="1" showInputMessage="1" showErrorMessage="1" error="Bitte beachten Sie unsere Mindestbestellmenge von 1 KG pro Lieferung!_x000a__x000a_Bitte geben Sie eine gültige Zahl ein (0,5er Schritte)!" xr:uid="{00000000-0002-0000-0100-000010000000}">
          <x14:formula1>
            <xm:f>DropDownListen!$C$5:$C$63</xm:f>
          </x14:formula1>
          <xm:sqref>I45:O46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4" tint="0.59999389629810485"/>
    <pageSetUpPr fitToPage="1"/>
  </sheetPr>
  <dimension ref="A1:P110"/>
  <sheetViews>
    <sheetView view="pageLayout" topLeftCell="A32" zoomScale="120" zoomScaleNormal="100" zoomScaleSheetLayoutView="30" zoomScalePageLayoutView="120" workbookViewId="0">
      <selection activeCell="A58" sqref="A58:D58"/>
    </sheetView>
  </sheetViews>
  <sheetFormatPr baseColWidth="10" defaultColWidth="11.42578125" defaultRowHeight="15" x14ac:dyDescent="0.25"/>
  <cols>
    <col min="1" max="1" width="10" style="35" customWidth="1"/>
    <col min="2" max="2" width="5.7109375" style="35" customWidth="1"/>
    <col min="3" max="3" width="9.42578125" style="35" bestFit="1" customWidth="1"/>
    <col min="4" max="4" width="16.140625" style="35" customWidth="1"/>
    <col min="5" max="5" width="10" style="75" customWidth="1"/>
    <col min="6" max="6" width="15.28515625" style="76" customWidth="1"/>
    <col min="7" max="7" width="9.5703125" style="76" customWidth="1"/>
    <col min="8" max="8" width="5.7109375" style="77" customWidth="1"/>
    <col min="9" max="12" width="5.85546875" style="35" customWidth="1"/>
    <col min="13" max="13" width="5.7109375" style="35" customWidth="1"/>
    <col min="14" max="14" width="5.85546875" style="35" customWidth="1"/>
    <col min="15" max="15" width="6.5703125" style="32" customWidth="1"/>
    <col min="16" max="16" width="8.7109375" style="35" customWidth="1"/>
    <col min="17" max="16384" width="11.42578125" style="35"/>
  </cols>
  <sheetData>
    <row r="1" spans="1:16" ht="18.75" customHeight="1" x14ac:dyDescent="0.25">
      <c r="A1" s="397" t="s">
        <v>54</v>
      </c>
      <c r="B1" s="398"/>
      <c r="C1" s="398"/>
      <c r="D1" s="398"/>
      <c r="E1" s="27"/>
      <c r="F1" s="27"/>
      <c r="G1" s="27"/>
      <c r="H1" s="26"/>
      <c r="I1" s="28"/>
      <c r="J1" s="28"/>
      <c r="K1" s="28"/>
      <c r="L1" s="28"/>
      <c r="M1" s="28"/>
      <c r="N1" s="28"/>
      <c r="O1" s="29"/>
      <c r="P1" s="30"/>
    </row>
    <row r="2" spans="1:16" ht="6.75" customHeight="1" x14ac:dyDescent="0.25">
      <c r="A2" s="331"/>
      <c r="B2" s="332"/>
      <c r="C2" s="332"/>
      <c r="D2" s="332"/>
      <c r="E2" s="332"/>
      <c r="F2" s="332"/>
      <c r="G2" s="31"/>
      <c r="H2" s="31"/>
      <c r="I2" s="31"/>
      <c r="J2" s="31"/>
      <c r="K2" s="31"/>
      <c r="L2" s="31"/>
      <c r="M2" s="31"/>
      <c r="N2" s="31"/>
      <c r="P2" s="33"/>
    </row>
    <row r="3" spans="1:16" x14ac:dyDescent="0.25">
      <c r="A3" s="73" t="str">
        <f>IF(Stammblatt!C2="","",Stammblatt!C2)</f>
        <v/>
      </c>
      <c r="B3" s="74"/>
      <c r="C3" s="74"/>
      <c r="D3" s="74"/>
      <c r="E3" s="34"/>
      <c r="F3" s="79" t="s">
        <v>49</v>
      </c>
      <c r="G3" s="383" t="str">
        <f>IF(Stammblatt!C9="","",Stammblatt!C9)</f>
        <v/>
      </c>
      <c r="H3" s="383"/>
      <c r="I3" s="383"/>
      <c r="J3" s="383"/>
      <c r="K3" s="383"/>
      <c r="L3" s="383"/>
      <c r="M3" s="140" t="str">
        <f>IF(N3="","","/")</f>
        <v/>
      </c>
      <c r="N3" s="333" t="str">
        <f>IF(Stammblatt!C8="","",Stammblatt!C8)</f>
        <v/>
      </c>
      <c r="O3" s="333"/>
      <c r="P3" s="334"/>
    </row>
    <row r="4" spans="1:16" ht="15" customHeight="1" x14ac:dyDescent="0.25">
      <c r="A4" s="72">
        <f>Stammblatt!C4</f>
        <v>0</v>
      </c>
      <c r="B4" s="37" t="s">
        <v>24</v>
      </c>
      <c r="C4" s="36">
        <f>Stammblatt!C5</f>
        <v>0</v>
      </c>
      <c r="D4" s="37"/>
      <c r="E4" s="39"/>
      <c r="F4" s="38"/>
      <c r="G4" s="38"/>
      <c r="H4" s="39"/>
      <c r="I4" s="40"/>
      <c r="J4" s="325"/>
      <c r="K4" s="325"/>
      <c r="L4" s="41"/>
      <c r="M4" s="41"/>
      <c r="N4" s="42"/>
      <c r="O4" s="43"/>
      <c r="P4" s="44"/>
    </row>
    <row r="5" spans="1:16" ht="6.75" customHeight="1" x14ac:dyDescent="0.25">
      <c r="A5" s="388"/>
      <c r="B5" s="389"/>
      <c r="C5" s="389"/>
      <c r="D5" s="389"/>
      <c r="E5" s="389"/>
      <c r="F5" s="389"/>
      <c r="G5" s="84"/>
      <c r="H5" s="105"/>
      <c r="I5" s="105"/>
      <c r="J5" s="105"/>
      <c r="K5" s="105"/>
      <c r="L5" s="105"/>
      <c r="M5" s="105"/>
      <c r="N5" s="105"/>
      <c r="O5" s="107"/>
      <c r="P5" s="108"/>
    </row>
    <row r="6" spans="1:16" ht="6.75" customHeight="1" x14ac:dyDescent="0.25">
      <c r="A6" s="401" t="s">
        <v>0</v>
      </c>
      <c r="B6" s="314"/>
      <c r="C6" s="314"/>
      <c r="D6" s="315"/>
      <c r="E6" s="390" t="s">
        <v>160</v>
      </c>
      <c r="F6" s="393" t="s">
        <v>76</v>
      </c>
      <c r="G6" s="399" t="s">
        <v>55</v>
      </c>
      <c r="H6" s="306" t="s">
        <v>16</v>
      </c>
      <c r="I6" s="387" t="s">
        <v>17</v>
      </c>
      <c r="J6" s="327" t="s">
        <v>18</v>
      </c>
      <c r="K6" s="327" t="s">
        <v>19</v>
      </c>
      <c r="L6" s="327" t="s">
        <v>20</v>
      </c>
      <c r="M6" s="307" t="s">
        <v>21</v>
      </c>
      <c r="N6" s="386" t="s">
        <v>22</v>
      </c>
      <c r="O6" s="406" t="s">
        <v>161</v>
      </c>
      <c r="P6" s="341" t="s">
        <v>11</v>
      </c>
    </row>
    <row r="7" spans="1:16" ht="19.5" customHeight="1" x14ac:dyDescent="0.25">
      <c r="A7" s="402"/>
      <c r="B7" s="317"/>
      <c r="C7" s="317"/>
      <c r="D7" s="318"/>
      <c r="E7" s="391"/>
      <c r="F7" s="386"/>
      <c r="G7" s="400"/>
      <c r="H7" s="306"/>
      <c r="I7" s="387"/>
      <c r="J7" s="327"/>
      <c r="K7" s="327"/>
      <c r="L7" s="327"/>
      <c r="M7" s="307"/>
      <c r="N7" s="386"/>
      <c r="O7" s="407"/>
      <c r="P7" s="342"/>
    </row>
    <row r="8" spans="1:16" ht="23.25" customHeight="1" x14ac:dyDescent="0.25">
      <c r="A8" s="403"/>
      <c r="B8" s="320"/>
      <c r="C8" s="320"/>
      <c r="D8" s="321"/>
      <c r="E8" s="392"/>
      <c r="F8" s="394"/>
      <c r="G8" s="106" t="e">
        <f>DATE(YEAR(H8),MONTH(H8),DAY(H8)-1)</f>
        <v>#NUM!</v>
      </c>
      <c r="H8" s="102">
        <f>Stammblatt!C4</f>
        <v>0</v>
      </c>
      <c r="I8" s="103" t="str">
        <f>IF(Messedauer&gt;1,DATE(YEAR(H8),MONTH(H8),DAY(H8)+1),"X")</f>
        <v>X</v>
      </c>
      <c r="J8" s="104" t="str">
        <f>IF(Messedauer&gt;2,DATE(YEAR(I8),MONTH(I8),DAY(I8)+1),"X")</f>
        <v>X</v>
      </c>
      <c r="K8" s="104" t="str">
        <f>IF(Messedauer&gt;3,DATE(YEAR(J8),MONTH(J8),DAY(J8)+1),"X")</f>
        <v>X</v>
      </c>
      <c r="L8" s="102" t="str">
        <f>IF(Messedauer&gt;4,DATE(YEAR(K8),MONTH(K8),DAY(K8)+1),"X")</f>
        <v>X</v>
      </c>
      <c r="M8" s="103" t="str">
        <f>IF(Messedauer&gt;5,DATE(YEAR(L8),MONTH(L8),DAY(L8)+1),"X")</f>
        <v>X</v>
      </c>
      <c r="N8" s="101" t="str">
        <f>IF(Messedauer&gt;6,DATE(YEAR(M8),MONTH(M8),DAY(M8)+1),"X")</f>
        <v>X</v>
      </c>
      <c r="O8" s="408"/>
      <c r="P8" s="384"/>
    </row>
    <row r="9" spans="1:16" ht="15" customHeight="1" x14ac:dyDescent="0.25">
      <c r="A9" s="145"/>
      <c r="B9" s="142"/>
      <c r="C9" s="142"/>
      <c r="D9" s="142"/>
      <c r="E9" s="143"/>
      <c r="F9" s="147"/>
      <c r="G9" s="156"/>
      <c r="H9" s="102"/>
      <c r="I9" s="157"/>
      <c r="J9" s="102"/>
      <c r="K9" s="102"/>
      <c r="L9" s="102"/>
      <c r="M9" s="157"/>
      <c r="N9" s="101"/>
      <c r="O9" s="146"/>
      <c r="P9" s="148"/>
    </row>
    <row r="10" spans="1:16" ht="15" customHeight="1" x14ac:dyDescent="0.25">
      <c r="A10" s="404" t="s">
        <v>59</v>
      </c>
      <c r="B10" s="405"/>
      <c r="C10" s="405"/>
      <c r="D10" s="405"/>
      <c r="E10" s="405"/>
      <c r="F10" s="405"/>
      <c r="G10" s="86" t="s">
        <v>1</v>
      </c>
      <c r="H10" s="45" t="s">
        <v>1</v>
      </c>
      <c r="I10" s="45" t="s">
        <v>1</v>
      </c>
      <c r="J10" s="45" t="s">
        <v>1</v>
      </c>
      <c r="K10" s="45" t="s">
        <v>1</v>
      </c>
      <c r="L10" s="45" t="s">
        <v>1</v>
      </c>
      <c r="M10" s="45" t="s">
        <v>1</v>
      </c>
      <c r="N10" s="45" t="s">
        <v>1</v>
      </c>
      <c r="O10" s="65" t="str">
        <f>IF(SUM(O11:O17)&gt;0,SUM(O11:O17),"")</f>
        <v/>
      </c>
      <c r="P10" s="56" t="str">
        <f>IF(SUM(P11:P17)&gt;0,SUM(P11:P17),"")</f>
        <v/>
      </c>
    </row>
    <row r="11" spans="1:16" ht="15" customHeight="1" x14ac:dyDescent="0.25">
      <c r="A11" s="368" t="s">
        <v>228</v>
      </c>
      <c r="B11" s="281"/>
      <c r="C11" s="281"/>
      <c r="D11" s="282"/>
      <c r="E11" s="68">
        <v>3.7</v>
      </c>
      <c r="F11" s="50" t="s">
        <v>236</v>
      </c>
      <c r="G11" s="51"/>
      <c r="H11" s="51"/>
      <c r="I11" s="51"/>
      <c r="J11" s="51"/>
      <c r="K11" s="51"/>
      <c r="L11" s="51"/>
      <c r="M11" s="51"/>
      <c r="N11" s="51"/>
      <c r="O11" s="52" t="str">
        <f>IF(SUM(G11:N11)&gt;0,SUM(G11:N11),"")</f>
        <v/>
      </c>
      <c r="P11" s="53" t="str">
        <f>IF(O11="","",PRODUCT(O11,E11,6))</f>
        <v/>
      </c>
    </row>
    <row r="12" spans="1:16" x14ac:dyDescent="0.25">
      <c r="A12" s="368" t="s">
        <v>229</v>
      </c>
      <c r="B12" s="281"/>
      <c r="C12" s="281"/>
      <c r="D12" s="282"/>
      <c r="E12" s="68">
        <v>1.95</v>
      </c>
      <c r="F12" s="50" t="s">
        <v>237</v>
      </c>
      <c r="G12" s="51"/>
      <c r="H12" s="51"/>
      <c r="I12" s="51"/>
      <c r="J12" s="51"/>
      <c r="K12" s="51"/>
      <c r="L12" s="51"/>
      <c r="M12" s="51"/>
      <c r="N12" s="51"/>
      <c r="O12" s="52" t="str">
        <f>IF(SUM(G12:N12)&gt;0,SUM(G12:N12),"")</f>
        <v/>
      </c>
      <c r="P12" s="53" t="str">
        <f>IF(O12="","",PRODUCT(O12,E12,12))</f>
        <v/>
      </c>
    </row>
    <row r="13" spans="1:16" x14ac:dyDescent="0.25">
      <c r="A13" s="368" t="s">
        <v>230</v>
      </c>
      <c r="B13" s="281"/>
      <c r="C13" s="281"/>
      <c r="D13" s="282"/>
      <c r="E13" s="68">
        <v>3.9</v>
      </c>
      <c r="F13" s="50" t="s">
        <v>236</v>
      </c>
      <c r="G13" s="51"/>
      <c r="H13" s="51"/>
      <c r="I13" s="51"/>
      <c r="J13" s="51"/>
      <c r="K13" s="51"/>
      <c r="L13" s="51"/>
      <c r="M13" s="51"/>
      <c r="N13" s="51"/>
      <c r="O13" s="52" t="str">
        <f t="shared" ref="O13:O17" si="0">IF(SUM(G13:N13)&gt;0,SUM(G13:N13),"")</f>
        <v/>
      </c>
      <c r="P13" s="53" t="str">
        <f>IF(O13="","",PRODUCT(O13,E13,6))</f>
        <v/>
      </c>
    </row>
    <row r="14" spans="1:16" x14ac:dyDescent="0.25">
      <c r="A14" s="368" t="s">
        <v>56</v>
      </c>
      <c r="B14" s="281"/>
      <c r="C14" s="281"/>
      <c r="D14" s="282"/>
      <c r="E14" s="68">
        <v>3.9</v>
      </c>
      <c r="F14" s="50" t="s">
        <v>236</v>
      </c>
      <c r="G14" s="51"/>
      <c r="H14" s="51"/>
      <c r="I14" s="51"/>
      <c r="J14" s="51"/>
      <c r="K14" s="51"/>
      <c r="L14" s="51"/>
      <c r="M14" s="51"/>
      <c r="N14" s="51"/>
      <c r="O14" s="52" t="str">
        <f t="shared" si="0"/>
        <v/>
      </c>
      <c r="P14" s="53" t="str">
        <f>IF(O14="","",PRODUCT(O14,E14,6))</f>
        <v/>
      </c>
    </row>
    <row r="15" spans="1:16" x14ac:dyDescent="0.25">
      <c r="A15" s="368" t="s">
        <v>60</v>
      </c>
      <c r="B15" s="281"/>
      <c r="C15" s="281"/>
      <c r="D15" s="282"/>
      <c r="E15" s="68">
        <v>2.15</v>
      </c>
      <c r="F15" s="50" t="s">
        <v>237</v>
      </c>
      <c r="G15" s="51"/>
      <c r="H15" s="51"/>
      <c r="I15" s="51"/>
      <c r="J15" s="51"/>
      <c r="K15" s="51"/>
      <c r="L15" s="51"/>
      <c r="M15" s="51"/>
      <c r="N15" s="51"/>
      <c r="O15" s="52" t="str">
        <f t="shared" si="0"/>
        <v/>
      </c>
      <c r="P15" s="53" t="str">
        <f>IF(O15="","",PRODUCT(O15,E15,12))</f>
        <v/>
      </c>
    </row>
    <row r="16" spans="1:16" ht="15" customHeight="1" x14ac:dyDescent="0.25">
      <c r="A16" s="368" t="s">
        <v>258</v>
      </c>
      <c r="B16" s="281"/>
      <c r="C16" s="281"/>
      <c r="D16" s="282"/>
      <c r="E16" s="68">
        <v>5.3</v>
      </c>
      <c r="F16" s="50" t="s">
        <v>236</v>
      </c>
      <c r="G16" s="51"/>
      <c r="H16" s="51"/>
      <c r="I16" s="51"/>
      <c r="J16" s="51"/>
      <c r="K16" s="51"/>
      <c r="L16" s="51"/>
      <c r="M16" s="51"/>
      <c r="N16" s="51"/>
      <c r="O16" s="52" t="str">
        <f t="shared" si="0"/>
        <v/>
      </c>
      <c r="P16" s="53" t="str">
        <f>IF(O16="","",PRODUCT(O16,E16,6))</f>
        <v/>
      </c>
    </row>
    <row r="17" spans="1:16" x14ac:dyDescent="0.25">
      <c r="A17" s="368" t="s">
        <v>61</v>
      </c>
      <c r="B17" s="281"/>
      <c r="C17" s="281"/>
      <c r="D17" s="282"/>
      <c r="E17" s="68">
        <v>2.1</v>
      </c>
      <c r="F17" s="50" t="s">
        <v>237</v>
      </c>
      <c r="G17" s="51"/>
      <c r="H17" s="51"/>
      <c r="I17" s="51"/>
      <c r="J17" s="51"/>
      <c r="K17" s="51"/>
      <c r="L17" s="51"/>
      <c r="M17" s="51"/>
      <c r="N17" s="51"/>
      <c r="O17" s="52" t="str">
        <f t="shared" si="0"/>
        <v/>
      </c>
      <c r="P17" s="53" t="str">
        <f>IF(O17="","",PRODUCT(O17,E17,12))</f>
        <v/>
      </c>
    </row>
    <row r="18" spans="1:16" ht="15" customHeight="1" x14ac:dyDescent="0.25">
      <c r="A18" s="366" t="s">
        <v>282</v>
      </c>
      <c r="B18" s="367"/>
      <c r="C18" s="367"/>
      <c r="D18" s="367"/>
      <c r="E18" s="367"/>
      <c r="F18" s="367"/>
      <c r="G18" s="45" t="s">
        <v>1</v>
      </c>
      <c r="H18" s="45" t="s">
        <v>1</v>
      </c>
      <c r="I18" s="45" t="s">
        <v>1</v>
      </c>
      <c r="J18" s="45" t="s">
        <v>1</v>
      </c>
      <c r="K18" s="45" t="s">
        <v>1</v>
      </c>
      <c r="L18" s="45" t="s">
        <v>1</v>
      </c>
      <c r="M18" s="45" t="s">
        <v>1</v>
      </c>
      <c r="N18" s="45" t="s">
        <v>1</v>
      </c>
      <c r="O18" s="65" t="str">
        <f>IF(SUM(O19:O38)&gt;0,SUM(O19:O38),"")</f>
        <v/>
      </c>
      <c r="P18" s="56" t="str">
        <f>IF(SUM(P19:P38)&gt;0,SUM(P19:P38),"")</f>
        <v/>
      </c>
    </row>
    <row r="19" spans="1:16" x14ac:dyDescent="0.25">
      <c r="A19" s="385" t="s">
        <v>540</v>
      </c>
      <c r="B19" s="293"/>
      <c r="C19" s="293"/>
      <c r="D19" s="294"/>
      <c r="E19" s="68">
        <v>2.95</v>
      </c>
      <c r="F19" s="50" t="s">
        <v>238</v>
      </c>
      <c r="G19" s="51"/>
      <c r="H19" s="51"/>
      <c r="I19" s="51"/>
      <c r="J19" s="51"/>
      <c r="K19" s="51"/>
      <c r="L19" s="51"/>
      <c r="M19" s="51"/>
      <c r="N19" s="51"/>
      <c r="O19" s="52" t="str">
        <f>IF(SUM(G19:N19)&gt;0,SUM(G19:N19),"")</f>
        <v/>
      </c>
      <c r="P19" s="53" t="str">
        <f>IF(O19="","",PRODUCT(O19,E19,12))</f>
        <v/>
      </c>
    </row>
    <row r="20" spans="1:16" ht="15" customHeight="1" x14ac:dyDescent="0.25">
      <c r="A20" s="385" t="s">
        <v>541</v>
      </c>
      <c r="B20" s="293"/>
      <c r="C20" s="293"/>
      <c r="D20" s="294"/>
      <c r="E20" s="68">
        <v>2.15</v>
      </c>
      <c r="F20" s="50" t="s">
        <v>239</v>
      </c>
      <c r="G20" s="51"/>
      <c r="H20" s="51"/>
      <c r="I20" s="51"/>
      <c r="J20" s="51"/>
      <c r="K20" s="51"/>
      <c r="L20" s="51"/>
      <c r="M20" s="51"/>
      <c r="N20" s="51"/>
      <c r="O20" s="52" t="str">
        <f t="shared" ref="O20:O38" si="1">IF(SUM(G20:N20)&gt;0,SUM(G20:N20),"")</f>
        <v/>
      </c>
      <c r="P20" s="53" t="str">
        <f>IF(O20="","",PRODUCT(O20,E20,24))</f>
        <v/>
      </c>
    </row>
    <row r="21" spans="1:16" ht="15" customHeight="1" x14ac:dyDescent="0.25">
      <c r="A21" s="385" t="s">
        <v>537</v>
      </c>
      <c r="B21" s="293"/>
      <c r="C21" s="293"/>
      <c r="D21" s="294"/>
      <c r="E21" s="68">
        <v>1.95</v>
      </c>
      <c r="F21" s="50" t="s">
        <v>329</v>
      </c>
      <c r="G21" s="51"/>
      <c r="H21" s="51"/>
      <c r="I21" s="51"/>
      <c r="J21" s="51"/>
      <c r="K21" s="51"/>
      <c r="L21" s="51"/>
      <c r="M21" s="51"/>
      <c r="N21" s="51"/>
      <c r="O21" s="52" t="str">
        <f t="shared" si="1"/>
        <v/>
      </c>
      <c r="P21" s="53" t="str">
        <f>IF(O21="","",PRODUCT(O21,E21,24))</f>
        <v/>
      </c>
    </row>
    <row r="22" spans="1:16" ht="15" customHeight="1" x14ac:dyDescent="0.25">
      <c r="A22" s="385" t="s">
        <v>538</v>
      </c>
      <c r="B22" s="293"/>
      <c r="C22" s="293"/>
      <c r="D22" s="294"/>
      <c r="E22" s="68">
        <v>2.95</v>
      </c>
      <c r="F22" s="50" t="s">
        <v>238</v>
      </c>
      <c r="G22" s="51"/>
      <c r="H22" s="51"/>
      <c r="I22" s="51"/>
      <c r="J22" s="51"/>
      <c r="K22" s="51"/>
      <c r="L22" s="51"/>
      <c r="M22" s="51"/>
      <c r="N22" s="51"/>
      <c r="O22" s="52" t="str">
        <f t="shared" si="1"/>
        <v/>
      </c>
      <c r="P22" s="53" t="str">
        <f>IF(O22="","",PRODUCT(O22,E22,12))</f>
        <v/>
      </c>
    </row>
    <row r="23" spans="1:16" ht="15" customHeight="1" x14ac:dyDescent="0.25">
      <c r="A23" s="385" t="s">
        <v>539</v>
      </c>
      <c r="B23" s="293"/>
      <c r="C23" s="293"/>
      <c r="D23" s="294"/>
      <c r="E23" s="68">
        <v>2.15</v>
      </c>
      <c r="F23" s="50" t="s">
        <v>239</v>
      </c>
      <c r="G23" s="51"/>
      <c r="H23" s="51"/>
      <c r="I23" s="51"/>
      <c r="J23" s="51"/>
      <c r="K23" s="51"/>
      <c r="L23" s="51"/>
      <c r="M23" s="51"/>
      <c r="N23" s="51"/>
      <c r="O23" s="52" t="str">
        <f t="shared" si="1"/>
        <v/>
      </c>
      <c r="P23" s="53" t="str">
        <f>IF(O23="","",PRODUCT(O23,E23,24))</f>
        <v/>
      </c>
    </row>
    <row r="24" spans="1:16" ht="15" customHeight="1" x14ac:dyDescent="0.25">
      <c r="A24" s="385" t="s">
        <v>539</v>
      </c>
      <c r="B24" s="293"/>
      <c r="C24" s="293"/>
      <c r="D24" s="294"/>
      <c r="E24" s="68">
        <v>1.95</v>
      </c>
      <c r="F24" s="50" t="s">
        <v>329</v>
      </c>
      <c r="G24" s="51"/>
      <c r="H24" s="51"/>
      <c r="I24" s="51"/>
      <c r="J24" s="51"/>
      <c r="K24" s="51"/>
      <c r="L24" s="51"/>
      <c r="M24" s="51"/>
      <c r="N24" s="51"/>
      <c r="O24" s="52" t="str">
        <f t="shared" si="1"/>
        <v/>
      </c>
      <c r="P24" s="53" t="str">
        <f>IF(O24="","",PRODUCT(O24,E24,24))</f>
        <v/>
      </c>
    </row>
    <row r="25" spans="1:16" x14ac:dyDescent="0.25">
      <c r="A25" s="368" t="s">
        <v>57</v>
      </c>
      <c r="B25" s="281"/>
      <c r="C25" s="281"/>
      <c r="D25" s="282"/>
      <c r="E25" s="68">
        <v>2.95</v>
      </c>
      <c r="F25" s="50" t="s">
        <v>238</v>
      </c>
      <c r="G25" s="51"/>
      <c r="H25" s="51"/>
      <c r="I25" s="51"/>
      <c r="J25" s="51"/>
      <c r="K25" s="51"/>
      <c r="L25" s="51"/>
      <c r="M25" s="51"/>
      <c r="N25" s="51"/>
      <c r="O25" s="52" t="str">
        <f t="shared" si="1"/>
        <v/>
      </c>
      <c r="P25" s="53" t="str">
        <f>IF(O25="","",PRODUCT(O25,E25,12))</f>
        <v/>
      </c>
    </row>
    <row r="26" spans="1:16" x14ac:dyDescent="0.25">
      <c r="A26" s="368" t="s">
        <v>62</v>
      </c>
      <c r="B26" s="281"/>
      <c r="C26" s="281"/>
      <c r="D26" s="282"/>
      <c r="E26" s="68">
        <v>2.15</v>
      </c>
      <c r="F26" s="50" t="s">
        <v>239</v>
      </c>
      <c r="G26" s="51"/>
      <c r="H26" s="51"/>
      <c r="I26" s="51"/>
      <c r="J26" s="51"/>
      <c r="K26" s="51"/>
      <c r="L26" s="51"/>
      <c r="M26" s="51"/>
      <c r="N26" s="51"/>
      <c r="O26" s="52" t="str">
        <f t="shared" si="1"/>
        <v/>
      </c>
      <c r="P26" s="53" t="str">
        <f>IF(O26="","",PRODUCT(O26,E26,24))</f>
        <v/>
      </c>
    </row>
    <row r="27" spans="1:16" x14ac:dyDescent="0.25">
      <c r="A27" s="368" t="s">
        <v>62</v>
      </c>
      <c r="B27" s="281"/>
      <c r="C27" s="281"/>
      <c r="D27" s="282"/>
      <c r="E27" s="68">
        <v>1.95</v>
      </c>
      <c r="F27" s="50" t="s">
        <v>329</v>
      </c>
      <c r="G27" s="51"/>
      <c r="H27" s="51"/>
      <c r="I27" s="51"/>
      <c r="J27" s="51"/>
      <c r="K27" s="51"/>
      <c r="L27" s="51"/>
      <c r="M27" s="51"/>
      <c r="N27" s="51"/>
      <c r="O27" s="52" t="str">
        <f t="shared" si="1"/>
        <v/>
      </c>
      <c r="P27" s="53" t="str">
        <f>IF(O27="","",PRODUCT(O27,E27,24))</f>
        <v/>
      </c>
    </row>
    <row r="28" spans="1:16" ht="15" customHeight="1" x14ac:dyDescent="0.25">
      <c r="A28" s="368" t="s">
        <v>58</v>
      </c>
      <c r="B28" s="281"/>
      <c r="C28" s="281"/>
      <c r="D28" s="282"/>
      <c r="E28" s="68">
        <v>2.95</v>
      </c>
      <c r="F28" s="50" t="s">
        <v>238</v>
      </c>
      <c r="G28" s="51"/>
      <c r="H28" s="51"/>
      <c r="I28" s="51"/>
      <c r="J28" s="51"/>
      <c r="K28" s="51"/>
      <c r="L28" s="51"/>
      <c r="M28" s="51"/>
      <c r="N28" s="51"/>
      <c r="O28" s="52" t="str">
        <f t="shared" si="1"/>
        <v/>
      </c>
      <c r="P28" s="53" t="str">
        <f t="shared" ref="P28:P38" si="2">IF(O28="","",PRODUCT(O28,E28,12))</f>
        <v/>
      </c>
    </row>
    <row r="29" spans="1:16" ht="15" customHeight="1" x14ac:dyDescent="0.25">
      <c r="A29" s="385" t="s">
        <v>589</v>
      </c>
      <c r="B29" s="293"/>
      <c r="C29" s="293"/>
      <c r="D29" s="294"/>
      <c r="E29" s="68">
        <v>2.1</v>
      </c>
      <c r="F29" s="50" t="s">
        <v>176</v>
      </c>
      <c r="G29" s="51"/>
      <c r="H29" s="51"/>
      <c r="I29" s="51"/>
      <c r="J29" s="51"/>
      <c r="K29" s="51"/>
      <c r="L29" s="51"/>
      <c r="M29" s="51"/>
      <c r="N29" s="51"/>
      <c r="O29" s="52" t="str">
        <f t="shared" si="1"/>
        <v/>
      </c>
      <c r="P29" s="53" t="str">
        <f t="shared" si="2"/>
        <v/>
      </c>
    </row>
    <row r="30" spans="1:16" ht="15" customHeight="1" x14ac:dyDescent="0.25">
      <c r="A30" s="385" t="s">
        <v>588</v>
      </c>
      <c r="B30" s="293"/>
      <c r="C30" s="293"/>
      <c r="D30" s="294"/>
      <c r="E30" s="68">
        <v>2.1</v>
      </c>
      <c r="F30" s="50" t="s">
        <v>176</v>
      </c>
      <c r="G30" s="51"/>
      <c r="H30" s="51"/>
      <c r="I30" s="51"/>
      <c r="J30" s="51"/>
      <c r="K30" s="51"/>
      <c r="L30" s="51"/>
      <c r="M30" s="51"/>
      <c r="N30" s="51"/>
      <c r="O30" s="52" t="str">
        <f t="shared" si="1"/>
        <v/>
      </c>
      <c r="P30" s="53" t="str">
        <f t="shared" si="2"/>
        <v/>
      </c>
    </row>
    <row r="31" spans="1:16" ht="15" customHeight="1" x14ac:dyDescent="0.25">
      <c r="A31" s="385" t="s">
        <v>587</v>
      </c>
      <c r="B31" s="293"/>
      <c r="C31" s="293"/>
      <c r="D31" s="294"/>
      <c r="E31" s="68">
        <v>2.1</v>
      </c>
      <c r="F31" s="50" t="s">
        <v>176</v>
      </c>
      <c r="G31" s="51"/>
      <c r="H31" s="51"/>
      <c r="I31" s="51"/>
      <c r="J31" s="51"/>
      <c r="K31" s="51"/>
      <c r="L31" s="51"/>
      <c r="M31" s="51"/>
      <c r="N31" s="51"/>
      <c r="O31" s="52" t="str">
        <f t="shared" si="1"/>
        <v/>
      </c>
      <c r="P31" s="53" t="str">
        <f t="shared" si="2"/>
        <v/>
      </c>
    </row>
    <row r="32" spans="1:16" ht="15" customHeight="1" x14ac:dyDescent="0.25">
      <c r="A32" s="385" t="s">
        <v>586</v>
      </c>
      <c r="B32" s="293"/>
      <c r="C32" s="293"/>
      <c r="D32" s="294"/>
      <c r="E32" s="68">
        <v>2.1</v>
      </c>
      <c r="F32" s="50" t="s">
        <v>176</v>
      </c>
      <c r="G32" s="51"/>
      <c r="H32" s="51"/>
      <c r="I32" s="51"/>
      <c r="J32" s="51"/>
      <c r="K32" s="51"/>
      <c r="L32" s="51"/>
      <c r="M32" s="51"/>
      <c r="N32" s="51"/>
      <c r="O32" s="52" t="str">
        <f t="shared" si="1"/>
        <v/>
      </c>
      <c r="P32" s="53" t="str">
        <f t="shared" si="2"/>
        <v/>
      </c>
    </row>
    <row r="33" spans="1:16" ht="15" customHeight="1" x14ac:dyDescent="0.25">
      <c r="A33" s="368" t="s">
        <v>346</v>
      </c>
      <c r="B33" s="281"/>
      <c r="C33" s="281"/>
      <c r="D33" s="282"/>
      <c r="E33" s="68">
        <v>2.5</v>
      </c>
      <c r="F33" s="50" t="s">
        <v>272</v>
      </c>
      <c r="G33" s="51"/>
      <c r="H33" s="51"/>
      <c r="I33" s="51"/>
      <c r="J33" s="51"/>
      <c r="K33" s="51"/>
      <c r="L33" s="51"/>
      <c r="M33" s="51"/>
      <c r="N33" s="51"/>
      <c r="O33" s="52" t="str">
        <f t="shared" si="1"/>
        <v/>
      </c>
      <c r="P33" s="53" t="str">
        <f t="shared" si="2"/>
        <v/>
      </c>
    </row>
    <row r="34" spans="1:16" ht="15" customHeight="1" x14ac:dyDescent="0.25">
      <c r="A34" s="368" t="s">
        <v>347</v>
      </c>
      <c r="B34" s="281"/>
      <c r="C34" s="281"/>
      <c r="D34" s="282"/>
      <c r="E34" s="68">
        <v>2.5</v>
      </c>
      <c r="F34" s="50" t="s">
        <v>272</v>
      </c>
      <c r="G34" s="51"/>
      <c r="H34" s="51"/>
      <c r="I34" s="51"/>
      <c r="J34" s="51"/>
      <c r="K34" s="51"/>
      <c r="L34" s="51"/>
      <c r="M34" s="51"/>
      <c r="N34" s="51"/>
      <c r="O34" s="52" t="str">
        <f t="shared" si="1"/>
        <v/>
      </c>
      <c r="P34" s="53" t="str">
        <f t="shared" si="2"/>
        <v/>
      </c>
    </row>
    <row r="35" spans="1:16" ht="15" customHeight="1" x14ac:dyDescent="0.25">
      <c r="A35" s="368" t="s">
        <v>348</v>
      </c>
      <c r="B35" s="281"/>
      <c r="C35" s="281"/>
      <c r="D35" s="282"/>
      <c r="E35" s="68">
        <v>2.5</v>
      </c>
      <c r="F35" s="50" t="s">
        <v>272</v>
      </c>
      <c r="G35" s="51"/>
      <c r="H35" s="51"/>
      <c r="I35" s="51"/>
      <c r="J35" s="51"/>
      <c r="K35" s="51"/>
      <c r="L35" s="51"/>
      <c r="M35" s="51"/>
      <c r="N35" s="51"/>
      <c r="O35" s="52" t="str">
        <f t="shared" ref="O35" si="3">IF(SUM(G35:N35)&gt;0,SUM(G35:N35),"")</f>
        <v/>
      </c>
      <c r="P35" s="53" t="str">
        <f t="shared" si="2"/>
        <v/>
      </c>
    </row>
    <row r="36" spans="1:16" ht="15" customHeight="1" x14ac:dyDescent="0.25">
      <c r="A36" s="368" t="s">
        <v>349</v>
      </c>
      <c r="B36" s="281"/>
      <c r="C36" s="281"/>
      <c r="D36" s="282"/>
      <c r="E36" s="68">
        <v>2.5</v>
      </c>
      <c r="F36" s="50" t="s">
        <v>272</v>
      </c>
      <c r="G36" s="51"/>
      <c r="H36" s="51"/>
      <c r="I36" s="51"/>
      <c r="J36" s="51"/>
      <c r="K36" s="51"/>
      <c r="L36" s="51"/>
      <c r="M36" s="51"/>
      <c r="N36" s="51"/>
      <c r="O36" s="52" t="str">
        <f t="shared" ref="O36:O37" si="4">IF(SUM(G36:N36)&gt;0,SUM(G36:N36),"")</f>
        <v/>
      </c>
      <c r="P36" s="53" t="str">
        <f t="shared" si="2"/>
        <v/>
      </c>
    </row>
    <row r="37" spans="1:16" ht="15" customHeight="1" x14ac:dyDescent="0.25">
      <c r="A37" s="368" t="s">
        <v>350</v>
      </c>
      <c r="B37" s="281"/>
      <c r="C37" s="281"/>
      <c r="D37" s="282"/>
      <c r="E37" s="68">
        <v>2.5</v>
      </c>
      <c r="F37" s="50" t="s">
        <v>272</v>
      </c>
      <c r="G37" s="51"/>
      <c r="H37" s="51"/>
      <c r="I37" s="51"/>
      <c r="J37" s="51"/>
      <c r="K37" s="51"/>
      <c r="L37" s="51"/>
      <c r="M37" s="51"/>
      <c r="N37" s="51"/>
      <c r="O37" s="52" t="str">
        <f t="shared" si="4"/>
        <v/>
      </c>
      <c r="P37" s="53" t="str">
        <f t="shared" si="2"/>
        <v/>
      </c>
    </row>
    <row r="38" spans="1:16" ht="15" customHeight="1" x14ac:dyDescent="0.25">
      <c r="A38" s="368" t="s">
        <v>351</v>
      </c>
      <c r="B38" s="281"/>
      <c r="C38" s="281"/>
      <c r="D38" s="282"/>
      <c r="E38" s="68">
        <v>2.5</v>
      </c>
      <c r="F38" s="50" t="s">
        <v>272</v>
      </c>
      <c r="G38" s="51"/>
      <c r="H38" s="51"/>
      <c r="I38" s="51"/>
      <c r="J38" s="51"/>
      <c r="K38" s="51"/>
      <c r="L38" s="51"/>
      <c r="M38" s="51"/>
      <c r="N38" s="51"/>
      <c r="O38" s="52" t="str">
        <f t="shared" si="1"/>
        <v/>
      </c>
      <c r="P38" s="53" t="str">
        <f t="shared" si="2"/>
        <v/>
      </c>
    </row>
    <row r="39" spans="1:16" ht="15" customHeight="1" x14ac:dyDescent="0.25">
      <c r="A39" s="377" t="s">
        <v>63</v>
      </c>
      <c r="B39" s="378"/>
      <c r="C39" s="378"/>
      <c r="D39" s="378"/>
      <c r="E39" s="378"/>
      <c r="F39" s="379"/>
      <c r="G39" s="62" t="s">
        <v>1</v>
      </c>
      <c r="H39" s="62" t="s">
        <v>1</v>
      </c>
      <c r="I39" s="62" t="s">
        <v>1</v>
      </c>
      <c r="J39" s="62" t="s">
        <v>1</v>
      </c>
      <c r="K39" s="62" t="s">
        <v>1</v>
      </c>
      <c r="L39" s="62" t="s">
        <v>1</v>
      </c>
      <c r="M39" s="62" t="s">
        <v>1</v>
      </c>
      <c r="N39" s="62" t="s">
        <v>1</v>
      </c>
      <c r="O39" s="67" t="str">
        <f>IF(SUM(O40:O49)&gt;0,SUM(O40:O49),"")</f>
        <v/>
      </c>
      <c r="P39" s="63" t="str">
        <f>IF(SUM(P40:P49)&gt;0,SUM(P40:P49),"")</f>
        <v/>
      </c>
    </row>
    <row r="40" spans="1:16" x14ac:dyDescent="0.25">
      <c r="A40" s="368" t="s">
        <v>624</v>
      </c>
      <c r="B40" s="281"/>
      <c r="C40" s="281"/>
      <c r="D40" s="282"/>
      <c r="E40" s="68">
        <v>2.5</v>
      </c>
      <c r="F40" s="50" t="s">
        <v>240</v>
      </c>
      <c r="G40" s="51"/>
      <c r="H40" s="51"/>
      <c r="I40" s="51"/>
      <c r="J40" s="51"/>
      <c r="K40" s="51"/>
      <c r="L40" s="51"/>
      <c r="M40" s="51"/>
      <c r="N40" s="51"/>
      <c r="O40" s="52" t="str">
        <f>IF(SUM(G40:N40)&gt;0,SUM(G40:N40),"")</f>
        <v/>
      </c>
      <c r="P40" s="53" t="str">
        <f>IF(O40="","",PRODUCT(O40,E40,12))</f>
        <v/>
      </c>
    </row>
    <row r="41" spans="1:16" x14ac:dyDescent="0.25">
      <c r="A41" s="368" t="s">
        <v>625</v>
      </c>
      <c r="B41" s="281"/>
      <c r="C41" s="281"/>
      <c r="D41" s="282"/>
      <c r="E41" s="68">
        <v>2.5</v>
      </c>
      <c r="F41" s="50" t="s">
        <v>240</v>
      </c>
      <c r="G41" s="51"/>
      <c r="H41" s="51"/>
      <c r="I41" s="51"/>
      <c r="J41" s="51"/>
      <c r="K41" s="51"/>
      <c r="L41" s="51"/>
      <c r="M41" s="51"/>
      <c r="N41" s="51"/>
      <c r="O41" s="52" t="str">
        <f t="shared" ref="O41:O44" si="5">IF(SUM(G41:N41)&gt;0,SUM(G41:N41),"")</f>
        <v/>
      </c>
      <c r="P41" s="53" t="str">
        <f>IF(O41="","",PRODUCT(O41,E41,12))</f>
        <v/>
      </c>
    </row>
    <row r="42" spans="1:16" x14ac:dyDescent="0.25">
      <c r="A42" s="368" t="s">
        <v>626</v>
      </c>
      <c r="B42" s="281"/>
      <c r="C42" s="281"/>
      <c r="D42" s="282"/>
      <c r="E42" s="68">
        <v>2.5</v>
      </c>
      <c r="F42" s="50" t="s">
        <v>240</v>
      </c>
      <c r="G42" s="51"/>
      <c r="H42" s="51"/>
      <c r="I42" s="51"/>
      <c r="J42" s="51"/>
      <c r="K42" s="51"/>
      <c r="L42" s="51"/>
      <c r="M42" s="51"/>
      <c r="N42" s="51"/>
      <c r="O42" s="52" t="str">
        <f t="shared" si="5"/>
        <v/>
      </c>
      <c r="P42" s="53" t="str">
        <f>IF(O42="","",PRODUCT(O42,E42,12))</f>
        <v/>
      </c>
    </row>
    <row r="43" spans="1:16" x14ac:dyDescent="0.25">
      <c r="A43" s="368" t="s">
        <v>585</v>
      </c>
      <c r="B43" s="281"/>
      <c r="C43" s="281"/>
      <c r="D43" s="282"/>
      <c r="E43" s="68">
        <v>3.6</v>
      </c>
      <c r="F43" s="50" t="s">
        <v>551</v>
      </c>
      <c r="G43" s="51"/>
      <c r="H43" s="51"/>
      <c r="I43" s="51"/>
      <c r="J43" s="51"/>
      <c r="K43" s="51"/>
      <c r="L43" s="51"/>
      <c r="M43" s="51"/>
      <c r="N43" s="51"/>
      <c r="O43" s="52" t="str">
        <f t="shared" ref="O43" si="6">IF(SUM(G43:N43)&gt;0,SUM(G43:N43),"")</f>
        <v/>
      </c>
      <c r="P43" s="53" t="str">
        <f>IF(O43="","",PRODUCT(O43,E43,6))</f>
        <v/>
      </c>
    </row>
    <row r="44" spans="1:16" x14ac:dyDescent="0.25">
      <c r="A44" s="368" t="s">
        <v>231</v>
      </c>
      <c r="B44" s="281"/>
      <c r="C44" s="281"/>
      <c r="D44" s="282"/>
      <c r="E44" s="68">
        <v>1.75</v>
      </c>
      <c r="F44" s="50" t="s">
        <v>241</v>
      </c>
      <c r="G44" s="51"/>
      <c r="H44" s="51"/>
      <c r="I44" s="51"/>
      <c r="J44" s="51"/>
      <c r="K44" s="51"/>
      <c r="L44" s="51"/>
      <c r="M44" s="51"/>
      <c r="N44" s="51"/>
      <c r="O44" s="52" t="str">
        <f t="shared" si="5"/>
        <v/>
      </c>
      <c r="P44" s="53" t="str">
        <f>IF(O44="","",PRODUCT(O44,E44,20))</f>
        <v/>
      </c>
    </row>
    <row r="45" spans="1:16" x14ac:dyDescent="0.25">
      <c r="A45" s="368" t="s">
        <v>232</v>
      </c>
      <c r="B45" s="281"/>
      <c r="C45" s="281"/>
      <c r="D45" s="282"/>
      <c r="E45" s="68">
        <v>1.75</v>
      </c>
      <c r="F45" s="50" t="s">
        <v>241</v>
      </c>
      <c r="G45" s="51"/>
      <c r="H45" s="51"/>
      <c r="I45" s="51"/>
      <c r="J45" s="51"/>
      <c r="K45" s="51"/>
      <c r="L45" s="51"/>
      <c r="M45" s="51"/>
      <c r="N45" s="51"/>
      <c r="O45" s="52" t="str">
        <f>IF(SUM(G45:N45)&gt;0,SUM(G45:N45),"")</f>
        <v/>
      </c>
      <c r="P45" s="53" t="str">
        <f>IF(O45="","",PRODUCT(O45,E45,20))</f>
        <v/>
      </c>
    </row>
    <row r="46" spans="1:16" x14ac:dyDescent="0.25">
      <c r="A46" s="368" t="s">
        <v>233</v>
      </c>
      <c r="B46" s="281"/>
      <c r="C46" s="281"/>
      <c r="D46" s="282"/>
      <c r="E46" s="68">
        <v>1.95</v>
      </c>
      <c r="F46" s="50" t="s">
        <v>176</v>
      </c>
      <c r="G46" s="51"/>
      <c r="H46" s="51"/>
      <c r="I46" s="51"/>
      <c r="J46" s="51"/>
      <c r="K46" s="51"/>
      <c r="L46" s="51"/>
      <c r="M46" s="51"/>
      <c r="N46" s="51"/>
      <c r="O46" s="52" t="str">
        <f t="shared" ref="O46:O49" si="7">IF(SUM(G46:N46)&gt;0,SUM(G46:N46),"")</f>
        <v/>
      </c>
      <c r="P46" s="53" t="str">
        <f>IF(O46="","",PRODUCT(O46,E46,12))</f>
        <v/>
      </c>
    </row>
    <row r="47" spans="1:16" x14ac:dyDescent="0.25">
      <c r="A47" s="368" t="s">
        <v>234</v>
      </c>
      <c r="B47" s="281"/>
      <c r="C47" s="281"/>
      <c r="D47" s="282"/>
      <c r="E47" s="68">
        <v>1.95</v>
      </c>
      <c r="F47" s="50" t="s">
        <v>176</v>
      </c>
      <c r="G47" s="51"/>
      <c r="H47" s="51"/>
      <c r="I47" s="51"/>
      <c r="J47" s="51"/>
      <c r="K47" s="51"/>
      <c r="L47" s="51"/>
      <c r="M47" s="51"/>
      <c r="N47" s="51"/>
      <c r="O47" s="52" t="str">
        <f t="shared" si="7"/>
        <v/>
      </c>
      <c r="P47" s="53" t="str">
        <f>IF(O47="","",PRODUCT(O47,E47,12))</f>
        <v/>
      </c>
    </row>
    <row r="48" spans="1:16" x14ac:dyDescent="0.25">
      <c r="A48" s="368" t="s">
        <v>235</v>
      </c>
      <c r="B48" s="281"/>
      <c r="C48" s="281"/>
      <c r="D48" s="282"/>
      <c r="E48" s="68">
        <v>1.95</v>
      </c>
      <c r="F48" s="50" t="s">
        <v>176</v>
      </c>
      <c r="G48" s="51"/>
      <c r="H48" s="51"/>
      <c r="I48" s="51"/>
      <c r="J48" s="51"/>
      <c r="K48" s="51"/>
      <c r="L48" s="51"/>
      <c r="M48" s="51"/>
      <c r="N48" s="51"/>
      <c r="O48" s="52" t="str">
        <f t="shared" si="7"/>
        <v/>
      </c>
      <c r="P48" s="53" t="str">
        <f>IF(O48="","",PRODUCT(O48,E48,12))</f>
        <v/>
      </c>
    </row>
    <row r="49" spans="1:16" x14ac:dyDescent="0.25">
      <c r="A49" s="368" t="s">
        <v>267</v>
      </c>
      <c r="B49" s="281"/>
      <c r="C49" s="281"/>
      <c r="D49" s="282"/>
      <c r="E49" s="68">
        <v>39.9</v>
      </c>
      <c r="F49" s="50" t="s">
        <v>266</v>
      </c>
      <c r="G49" s="51"/>
      <c r="H49" s="51"/>
      <c r="I49" s="51"/>
      <c r="J49" s="51"/>
      <c r="K49" s="51"/>
      <c r="L49" s="51"/>
      <c r="M49" s="51"/>
      <c r="N49" s="51"/>
      <c r="O49" s="52" t="str">
        <f t="shared" si="7"/>
        <v/>
      </c>
      <c r="P49" s="53" t="str">
        <f>IF(O49="","",PRODUCT(O49,E49,1))</f>
        <v/>
      </c>
    </row>
    <row r="50" spans="1:16" ht="14.25" customHeight="1" x14ac:dyDescent="0.25">
      <c r="A50" s="366" t="s">
        <v>283</v>
      </c>
      <c r="B50" s="367"/>
      <c r="C50" s="367"/>
      <c r="D50" s="367"/>
      <c r="E50" s="367"/>
      <c r="F50" s="367"/>
      <c r="G50" s="45" t="s">
        <v>1</v>
      </c>
      <c r="H50" s="45" t="s">
        <v>1</v>
      </c>
      <c r="I50" s="45" t="s">
        <v>1</v>
      </c>
      <c r="J50" s="45" t="s">
        <v>1</v>
      </c>
      <c r="K50" s="45" t="s">
        <v>1</v>
      </c>
      <c r="L50" s="45" t="s">
        <v>1</v>
      </c>
      <c r="M50" s="45" t="s">
        <v>1</v>
      </c>
      <c r="N50" s="45" t="s">
        <v>1</v>
      </c>
      <c r="O50" s="66" t="str">
        <f>IF(SUM(O51:O61)&gt;0,SUM(O51:O61),"")</f>
        <v/>
      </c>
      <c r="P50" s="55" t="str">
        <f>IF(SUM(P51:P61)&gt;0,SUM(P51:P61),"")</f>
        <v/>
      </c>
    </row>
    <row r="51" spans="1:16" x14ac:dyDescent="0.25">
      <c r="A51" s="385" t="s">
        <v>633</v>
      </c>
      <c r="B51" s="293"/>
      <c r="C51" s="293"/>
      <c r="D51" s="294"/>
      <c r="E51" s="68">
        <v>2.9</v>
      </c>
      <c r="F51" s="50" t="s">
        <v>242</v>
      </c>
      <c r="G51" s="51"/>
      <c r="H51" s="51"/>
      <c r="I51" s="51"/>
      <c r="J51" s="51"/>
      <c r="K51" s="51"/>
      <c r="L51" s="51"/>
      <c r="M51" s="51"/>
      <c r="N51" s="51"/>
      <c r="O51" s="52" t="str">
        <f>IF(SUM(G51:N51)&gt;0,SUM(G51:N51),"")</f>
        <v/>
      </c>
      <c r="P51" s="53" t="str">
        <f>IF(O51="","",PRODUCT(O51,E51,20))</f>
        <v/>
      </c>
    </row>
    <row r="52" spans="1:16" x14ac:dyDescent="0.25">
      <c r="A52" s="368" t="s">
        <v>629</v>
      </c>
      <c r="B52" s="281"/>
      <c r="C52" s="281"/>
      <c r="D52" s="282"/>
      <c r="E52" s="68">
        <v>2.6</v>
      </c>
      <c r="F52" s="50" t="s">
        <v>239</v>
      </c>
      <c r="G52" s="51"/>
      <c r="H52" s="51"/>
      <c r="I52" s="51"/>
      <c r="J52" s="51"/>
      <c r="K52" s="51"/>
      <c r="L52" s="51"/>
      <c r="M52" s="51"/>
      <c r="N52" s="51"/>
      <c r="O52" s="52" t="str">
        <f t="shared" ref="O52:O61" si="8">IF(SUM(G52:N52)&gt;0,SUM(G52:N52),"")</f>
        <v/>
      </c>
      <c r="P52" s="53" t="str">
        <f>IF(O52="","",PRODUCT(O52,E52,24))</f>
        <v/>
      </c>
    </row>
    <row r="53" spans="1:16" ht="15" customHeight="1" x14ac:dyDescent="0.25">
      <c r="A53" s="385" t="s">
        <v>634</v>
      </c>
      <c r="B53" s="293"/>
      <c r="C53" s="293"/>
      <c r="D53" s="294"/>
      <c r="E53" s="68">
        <v>2.6</v>
      </c>
      <c r="F53" s="50" t="s">
        <v>239</v>
      </c>
      <c r="G53" s="51"/>
      <c r="H53" s="51"/>
      <c r="I53" s="51"/>
      <c r="J53" s="51"/>
      <c r="K53" s="51"/>
      <c r="L53" s="51"/>
      <c r="M53" s="51"/>
      <c r="N53" s="51"/>
      <c r="O53" s="52" t="str">
        <f t="shared" si="8"/>
        <v/>
      </c>
      <c r="P53" s="53" t="str">
        <f>IF(O53="","",PRODUCT(O53,E53,24))</f>
        <v/>
      </c>
    </row>
    <row r="54" spans="1:16" x14ac:dyDescent="0.25">
      <c r="A54" s="368" t="s">
        <v>627</v>
      </c>
      <c r="B54" s="281"/>
      <c r="C54" s="281"/>
      <c r="D54" s="282"/>
      <c r="E54" s="68">
        <v>2.6</v>
      </c>
      <c r="F54" s="50" t="s">
        <v>239</v>
      </c>
      <c r="G54" s="51"/>
      <c r="H54" s="51"/>
      <c r="I54" s="51"/>
      <c r="J54" s="51"/>
      <c r="K54" s="51"/>
      <c r="L54" s="51"/>
      <c r="M54" s="51"/>
      <c r="N54" s="51"/>
      <c r="O54" s="52" t="str">
        <f t="shared" si="8"/>
        <v/>
      </c>
      <c r="P54" s="53" t="str">
        <f>IF(O54="","",PRODUCT(O54,E54,24))</f>
        <v/>
      </c>
    </row>
    <row r="55" spans="1:16" ht="15" customHeight="1" x14ac:dyDescent="0.25">
      <c r="A55" s="368" t="s">
        <v>631</v>
      </c>
      <c r="B55" s="281"/>
      <c r="C55" s="281"/>
      <c r="D55" s="282"/>
      <c r="E55" s="68">
        <v>2.9</v>
      </c>
      <c r="F55" s="50" t="s">
        <v>242</v>
      </c>
      <c r="G55" s="51"/>
      <c r="H55" s="51"/>
      <c r="I55" s="51"/>
      <c r="J55" s="51"/>
      <c r="K55" s="51"/>
      <c r="L55" s="51"/>
      <c r="M55" s="51"/>
      <c r="N55" s="51"/>
      <c r="O55" s="52" t="str">
        <f t="shared" si="8"/>
        <v/>
      </c>
      <c r="P55" s="53" t="str">
        <f>IF(O55="","",PRODUCT(O55,E55,20))</f>
        <v/>
      </c>
    </row>
    <row r="56" spans="1:16" ht="15" customHeight="1" x14ac:dyDescent="0.25">
      <c r="A56" s="368" t="s">
        <v>628</v>
      </c>
      <c r="B56" s="281"/>
      <c r="C56" s="281"/>
      <c r="D56" s="282"/>
      <c r="E56" s="68">
        <v>2.6</v>
      </c>
      <c r="F56" s="50" t="s">
        <v>239</v>
      </c>
      <c r="G56" s="51"/>
      <c r="H56" s="51"/>
      <c r="I56" s="51"/>
      <c r="J56" s="51"/>
      <c r="K56" s="51"/>
      <c r="L56" s="51"/>
      <c r="M56" s="51"/>
      <c r="N56" s="51"/>
      <c r="O56" s="52" t="str">
        <f t="shared" si="8"/>
        <v/>
      </c>
      <c r="P56" s="53" t="str">
        <f>IF(O56="","",PRODUCT(O56,E56,24))</f>
        <v/>
      </c>
    </row>
    <row r="57" spans="1:16" ht="15" customHeight="1" x14ac:dyDescent="0.25">
      <c r="A57" s="368" t="s">
        <v>632</v>
      </c>
      <c r="B57" s="281"/>
      <c r="C57" s="281"/>
      <c r="D57" s="282"/>
      <c r="E57" s="68">
        <v>2.9</v>
      </c>
      <c r="F57" s="50" t="s">
        <v>242</v>
      </c>
      <c r="G57" s="51"/>
      <c r="H57" s="51"/>
      <c r="I57" s="51"/>
      <c r="J57" s="51"/>
      <c r="K57" s="51"/>
      <c r="L57" s="51"/>
      <c r="M57" s="51"/>
      <c r="N57" s="51"/>
      <c r="O57" s="52" t="str">
        <f t="shared" si="8"/>
        <v/>
      </c>
      <c r="P57" s="53" t="str">
        <f>IF(O57="","",PRODUCT(O57,E57,20))</f>
        <v/>
      </c>
    </row>
    <row r="58" spans="1:16" ht="15" customHeight="1" x14ac:dyDescent="0.25">
      <c r="A58" s="368" t="s">
        <v>630</v>
      </c>
      <c r="B58" s="281"/>
      <c r="C58" s="281"/>
      <c r="D58" s="282"/>
      <c r="E58" s="68">
        <v>2.7</v>
      </c>
      <c r="F58" s="50" t="s">
        <v>239</v>
      </c>
      <c r="G58" s="51"/>
      <c r="H58" s="51"/>
      <c r="I58" s="51"/>
      <c r="J58" s="51"/>
      <c r="K58" s="51"/>
      <c r="L58" s="51"/>
      <c r="M58" s="51"/>
      <c r="N58" s="51"/>
      <c r="O58" s="52" t="str">
        <f t="shared" si="8"/>
        <v/>
      </c>
      <c r="P58" s="53" t="str">
        <f>IF(O58="","",PRODUCT(O58,E58,24))</f>
        <v/>
      </c>
    </row>
    <row r="59" spans="1:16" ht="15" customHeight="1" x14ac:dyDescent="0.25">
      <c r="A59" s="368" t="s">
        <v>635</v>
      </c>
      <c r="B59" s="281"/>
      <c r="C59" s="281"/>
      <c r="D59" s="282"/>
      <c r="E59" s="68">
        <v>2.9</v>
      </c>
      <c r="F59" s="50" t="s">
        <v>242</v>
      </c>
      <c r="G59" s="51"/>
      <c r="H59" s="51"/>
      <c r="I59" s="51"/>
      <c r="J59" s="51"/>
      <c r="K59" s="51"/>
      <c r="L59" s="51"/>
      <c r="M59" s="51"/>
      <c r="N59" s="51"/>
      <c r="O59" s="52" t="str">
        <f t="shared" si="8"/>
        <v/>
      </c>
      <c r="P59" s="53" t="str">
        <f>IF(O59="","",PRODUCT(O59,E59,20))</f>
        <v/>
      </c>
    </row>
    <row r="60" spans="1:16" ht="15" customHeight="1" x14ac:dyDescent="0.25">
      <c r="A60" s="368" t="s">
        <v>335</v>
      </c>
      <c r="B60" s="281"/>
      <c r="C60" s="281"/>
      <c r="D60" s="282"/>
      <c r="E60" s="68">
        <v>2.6</v>
      </c>
      <c r="F60" s="50" t="s">
        <v>243</v>
      </c>
      <c r="G60" s="51"/>
      <c r="H60" s="51"/>
      <c r="I60" s="51"/>
      <c r="J60" s="51"/>
      <c r="K60" s="51"/>
      <c r="L60" s="51"/>
      <c r="M60" s="51"/>
      <c r="N60" s="51"/>
      <c r="O60" s="52" t="str">
        <f t="shared" si="8"/>
        <v/>
      </c>
      <c r="P60" s="53" t="str">
        <f>IF(O60="","",PRODUCT(O60,E60,20))</f>
        <v/>
      </c>
    </row>
    <row r="61" spans="1:16" ht="15" customHeight="1" x14ac:dyDescent="0.25">
      <c r="A61" s="368" t="s">
        <v>336</v>
      </c>
      <c r="B61" s="281"/>
      <c r="C61" s="281"/>
      <c r="D61" s="282"/>
      <c r="E61" s="68">
        <v>2.6</v>
      </c>
      <c r="F61" s="50" t="s">
        <v>239</v>
      </c>
      <c r="G61" s="51"/>
      <c r="H61" s="51"/>
      <c r="I61" s="51"/>
      <c r="J61" s="51"/>
      <c r="K61" s="51"/>
      <c r="L61" s="51"/>
      <c r="M61" s="51"/>
      <c r="N61" s="51"/>
      <c r="O61" s="52" t="str">
        <f t="shared" si="8"/>
        <v/>
      </c>
      <c r="P61" s="53" t="str">
        <f>IF(O61="","",PRODUCT(O61,E61,24))</f>
        <v/>
      </c>
    </row>
    <row r="62" spans="1:16" ht="14.25" customHeight="1" x14ac:dyDescent="0.25">
      <c r="A62" s="366" t="s">
        <v>284</v>
      </c>
      <c r="B62" s="367"/>
      <c r="C62" s="367"/>
      <c r="D62" s="367"/>
      <c r="E62" s="367"/>
      <c r="F62" s="367"/>
      <c r="G62" s="45" t="s">
        <v>1</v>
      </c>
      <c r="H62" s="45" t="s">
        <v>1</v>
      </c>
      <c r="I62" s="45" t="s">
        <v>1</v>
      </c>
      <c r="J62" s="45" t="s">
        <v>1</v>
      </c>
      <c r="K62" s="45" t="s">
        <v>1</v>
      </c>
      <c r="L62" s="45" t="s">
        <v>1</v>
      </c>
      <c r="M62" s="45" t="s">
        <v>1</v>
      </c>
      <c r="N62" s="45" t="s">
        <v>1</v>
      </c>
      <c r="O62" s="66" t="str">
        <f>IF(SUM(O63:O67)&gt;0,SUM(O63:O67),"")</f>
        <v/>
      </c>
      <c r="P62" s="55" t="str">
        <f>IF(SUM(P63:P67)&gt;0,SUM(P63:P67),"")</f>
        <v/>
      </c>
    </row>
    <row r="63" spans="1:16" ht="15" customHeight="1" x14ac:dyDescent="0.25">
      <c r="A63" s="368" t="s">
        <v>605</v>
      </c>
      <c r="B63" s="281"/>
      <c r="C63" s="281"/>
      <c r="D63" s="282"/>
      <c r="E63" s="68">
        <v>5.2</v>
      </c>
      <c r="F63" s="50" t="s">
        <v>64</v>
      </c>
      <c r="G63" s="51"/>
      <c r="H63" s="51"/>
      <c r="I63" s="51"/>
      <c r="J63" s="51"/>
      <c r="K63" s="51"/>
      <c r="L63" s="51"/>
      <c r="M63" s="51"/>
      <c r="N63" s="51"/>
      <c r="O63" s="52" t="str">
        <f>IF(SUM(G63:N63)&gt;0,SUM(G63:N63),"")</f>
        <v/>
      </c>
      <c r="P63" s="53" t="str">
        <f>IF(O63="","",PRODUCT(O63,E63,30))</f>
        <v/>
      </c>
    </row>
    <row r="64" spans="1:16" ht="15" customHeight="1" x14ac:dyDescent="0.25">
      <c r="A64" s="368" t="s">
        <v>608</v>
      </c>
      <c r="B64" s="281"/>
      <c r="C64" s="281"/>
      <c r="D64" s="282"/>
      <c r="E64" s="68">
        <v>5.9</v>
      </c>
      <c r="F64" s="50" t="s">
        <v>64</v>
      </c>
      <c r="G64" s="51"/>
      <c r="H64" s="51"/>
      <c r="I64" s="51"/>
      <c r="J64" s="51"/>
      <c r="K64" s="51"/>
      <c r="L64" s="51"/>
      <c r="M64" s="51"/>
      <c r="N64" s="51"/>
      <c r="O64" s="52"/>
      <c r="P64" s="53" t="str">
        <f t="shared" ref="P64:P67" si="9">IF(O64="","",PRODUCT(O64,E64,30))</f>
        <v/>
      </c>
    </row>
    <row r="65" spans="1:16" ht="15" customHeight="1" x14ac:dyDescent="0.25">
      <c r="A65" s="368" t="s">
        <v>609</v>
      </c>
      <c r="B65" s="281"/>
      <c r="C65" s="281"/>
      <c r="D65" s="282"/>
      <c r="E65" s="68">
        <v>6.2</v>
      </c>
      <c r="F65" s="50" t="s">
        <v>64</v>
      </c>
      <c r="G65" s="51"/>
      <c r="H65" s="51"/>
      <c r="I65" s="51"/>
      <c r="J65" s="51"/>
      <c r="K65" s="51"/>
      <c r="L65" s="51"/>
      <c r="M65" s="51"/>
      <c r="N65" s="51"/>
      <c r="O65" s="52"/>
      <c r="P65" s="53" t="str">
        <f t="shared" si="9"/>
        <v/>
      </c>
    </row>
    <row r="66" spans="1:16" ht="15" customHeight="1" x14ac:dyDescent="0.25">
      <c r="A66" s="368" t="s">
        <v>606</v>
      </c>
      <c r="B66" s="281"/>
      <c r="C66" s="281"/>
      <c r="D66" s="282"/>
      <c r="E66" s="68">
        <v>5.4</v>
      </c>
      <c r="F66" s="50" t="s">
        <v>64</v>
      </c>
      <c r="G66" s="51"/>
      <c r="H66" s="51"/>
      <c r="I66" s="51"/>
      <c r="J66" s="51"/>
      <c r="K66" s="51"/>
      <c r="L66" s="51"/>
      <c r="M66" s="51"/>
      <c r="N66" s="51"/>
      <c r="O66" s="52" t="str">
        <f t="shared" ref="O66:O67" si="10">IF(SUM(G66:N66)&gt;0,SUM(G66:N66),"")</f>
        <v/>
      </c>
      <c r="P66" s="53" t="str">
        <f t="shared" si="9"/>
        <v/>
      </c>
    </row>
    <row r="67" spans="1:16" ht="15" customHeight="1" x14ac:dyDescent="0.25">
      <c r="A67" s="368" t="s">
        <v>607</v>
      </c>
      <c r="B67" s="281"/>
      <c r="C67" s="281"/>
      <c r="D67" s="282"/>
      <c r="E67" s="68">
        <v>5.6</v>
      </c>
      <c r="F67" s="50" t="s">
        <v>64</v>
      </c>
      <c r="G67" s="51"/>
      <c r="H67" s="51"/>
      <c r="I67" s="51"/>
      <c r="J67" s="51"/>
      <c r="K67" s="51"/>
      <c r="L67" s="51"/>
      <c r="M67" s="51"/>
      <c r="N67" s="51"/>
      <c r="O67" s="52" t="str">
        <f t="shared" si="10"/>
        <v/>
      </c>
      <c r="P67" s="53" t="str">
        <f t="shared" si="9"/>
        <v/>
      </c>
    </row>
    <row r="68" spans="1:16" ht="15" customHeight="1" x14ac:dyDescent="0.25">
      <c r="A68" s="295" t="s">
        <v>65</v>
      </c>
      <c r="B68" s="296"/>
      <c r="C68" s="296"/>
      <c r="D68" s="296"/>
      <c r="E68" s="296"/>
      <c r="F68" s="297"/>
      <c r="G68" s="45" t="s">
        <v>1</v>
      </c>
      <c r="H68" s="45" t="s">
        <v>1</v>
      </c>
      <c r="I68" s="45" t="s">
        <v>1</v>
      </c>
      <c r="J68" s="45" t="s">
        <v>1</v>
      </c>
      <c r="K68" s="45" t="s">
        <v>1</v>
      </c>
      <c r="L68" s="45" t="s">
        <v>1</v>
      </c>
      <c r="M68" s="45" t="s">
        <v>1</v>
      </c>
      <c r="N68" s="45" t="s">
        <v>1</v>
      </c>
      <c r="O68" s="66" t="str">
        <f>IF(SUM(O69:O77)&gt;0,SUM(O69:O77),"")</f>
        <v/>
      </c>
      <c r="P68" s="55" t="str">
        <f>IF(SUM(P69:P77)&gt;0,SUM(P69:P77),"")</f>
        <v/>
      </c>
    </row>
    <row r="69" spans="1:16" ht="40.5" customHeight="1" x14ac:dyDescent="0.25">
      <c r="A69" s="375" t="s">
        <v>273</v>
      </c>
      <c r="B69" s="376"/>
      <c r="C69" s="376"/>
      <c r="D69" s="376"/>
      <c r="E69" s="68">
        <v>95</v>
      </c>
      <c r="F69" s="50" t="s">
        <v>66</v>
      </c>
      <c r="G69" s="51"/>
      <c r="H69" s="51"/>
      <c r="I69" s="52"/>
      <c r="J69" s="52"/>
      <c r="K69" s="52"/>
      <c r="L69" s="52"/>
      <c r="M69" s="52"/>
      <c r="N69" s="52"/>
      <c r="O69" s="52" t="str">
        <f>IF(G69="","",(G69*Messedauer))</f>
        <v/>
      </c>
      <c r="P69" s="53" t="str">
        <f t="shared" ref="P69:P76" si="11">IF(O69="","",PRODUCT(O69,E69))</f>
        <v/>
      </c>
    </row>
    <row r="70" spans="1:16" ht="40.5" customHeight="1" x14ac:dyDescent="0.25">
      <c r="A70" s="385" t="s">
        <v>274</v>
      </c>
      <c r="B70" s="281"/>
      <c r="C70" s="281"/>
      <c r="D70" s="282"/>
      <c r="E70" s="68">
        <v>99</v>
      </c>
      <c r="F70" s="50" t="s">
        <v>66</v>
      </c>
      <c r="G70" s="51"/>
      <c r="H70" s="51"/>
      <c r="I70" s="52"/>
      <c r="J70" s="52"/>
      <c r="K70" s="52"/>
      <c r="L70" s="52"/>
      <c r="M70" s="52"/>
      <c r="N70" s="52"/>
      <c r="O70" s="52" t="str">
        <f>IF(G70="","",(G70*Messedauer))</f>
        <v/>
      </c>
      <c r="P70" s="53" t="str">
        <f t="shared" si="11"/>
        <v/>
      </c>
    </row>
    <row r="71" spans="1:16" ht="40.5" customHeight="1" x14ac:dyDescent="0.25">
      <c r="A71" s="385" t="s">
        <v>275</v>
      </c>
      <c r="B71" s="281"/>
      <c r="C71" s="281"/>
      <c r="D71" s="282"/>
      <c r="E71" s="68">
        <v>125</v>
      </c>
      <c r="F71" s="50" t="s">
        <v>66</v>
      </c>
      <c r="G71" s="51"/>
      <c r="H71" s="51"/>
      <c r="I71" s="52"/>
      <c r="J71" s="52"/>
      <c r="K71" s="52"/>
      <c r="L71" s="52"/>
      <c r="M71" s="52"/>
      <c r="N71" s="52"/>
      <c r="O71" s="52" t="str">
        <f>IF(G71="","",(G71*Messedauer))</f>
        <v/>
      </c>
      <c r="P71" s="53" t="str">
        <f t="shared" si="11"/>
        <v/>
      </c>
    </row>
    <row r="72" spans="1:16" ht="40.5" customHeight="1" x14ac:dyDescent="0.25">
      <c r="A72" s="385" t="s">
        <v>276</v>
      </c>
      <c r="B72" s="281"/>
      <c r="C72" s="281"/>
      <c r="D72" s="282"/>
      <c r="E72" s="68">
        <v>135</v>
      </c>
      <c r="F72" s="50" t="s">
        <v>66</v>
      </c>
      <c r="G72" s="51"/>
      <c r="H72" s="51"/>
      <c r="I72" s="52"/>
      <c r="J72" s="52"/>
      <c r="K72" s="52"/>
      <c r="L72" s="52"/>
      <c r="M72" s="52"/>
      <c r="N72" s="52"/>
      <c r="O72" s="52" t="str">
        <f>IF(G72="","",(G72*Messedauer))</f>
        <v/>
      </c>
      <c r="P72" s="53" t="str">
        <f t="shared" si="11"/>
        <v/>
      </c>
    </row>
    <row r="73" spans="1:16" ht="40.5" customHeight="1" x14ac:dyDescent="0.25">
      <c r="A73" s="375" t="s">
        <v>602</v>
      </c>
      <c r="B73" s="376"/>
      <c r="C73" s="376"/>
      <c r="D73" s="376"/>
      <c r="E73" s="68">
        <v>119</v>
      </c>
      <c r="F73" s="50" t="s">
        <v>66</v>
      </c>
      <c r="G73" s="51"/>
      <c r="H73" s="51"/>
      <c r="I73" s="52"/>
      <c r="J73" s="52"/>
      <c r="K73" s="52"/>
      <c r="L73" s="52"/>
      <c r="M73" s="52"/>
      <c r="N73" s="52"/>
      <c r="O73" s="52" t="str">
        <f>IF(G73="","",(G73*Messedauer))</f>
        <v/>
      </c>
      <c r="P73" s="53" t="str">
        <f t="shared" ref="P73" si="12">IF(O73="","",PRODUCT(O73,E73))</f>
        <v/>
      </c>
    </row>
    <row r="74" spans="1:16" x14ac:dyDescent="0.25">
      <c r="A74" s="368" t="s">
        <v>244</v>
      </c>
      <c r="B74" s="281"/>
      <c r="C74" s="281"/>
      <c r="D74" s="282"/>
      <c r="E74" s="68">
        <v>215</v>
      </c>
      <c r="F74" s="50" t="s">
        <v>67</v>
      </c>
      <c r="G74" s="52" t="str">
        <f>IF(SUM(G69:G72)&gt;0,SUM(G69:G72),"")</f>
        <v/>
      </c>
      <c r="H74" s="52"/>
      <c r="I74" s="52"/>
      <c r="J74" s="52"/>
      <c r="K74" s="52"/>
      <c r="L74" s="52"/>
      <c r="M74" s="52"/>
      <c r="N74" s="52"/>
      <c r="O74" s="52" t="str">
        <f t="shared" ref="O74:O75" si="13">IF(SUM(G74:N74)&gt;0,SUM(G74:N74),"")</f>
        <v/>
      </c>
      <c r="P74" s="53" t="str">
        <f t="shared" si="11"/>
        <v/>
      </c>
    </row>
    <row r="75" spans="1:16" x14ac:dyDescent="0.25">
      <c r="A75" s="368" t="s">
        <v>601</v>
      </c>
      <c r="B75" s="281"/>
      <c r="C75" s="281"/>
      <c r="D75" s="282"/>
      <c r="E75" s="68">
        <v>105</v>
      </c>
      <c r="F75" s="50" t="s">
        <v>67</v>
      </c>
      <c r="G75" s="52" t="str">
        <f>IF(SUM(G69:G72)&gt;0,SUM(G69:G72),"")</f>
        <v/>
      </c>
      <c r="H75" s="52"/>
      <c r="I75" s="52"/>
      <c r="J75" s="52"/>
      <c r="K75" s="52"/>
      <c r="L75" s="52"/>
      <c r="M75" s="52"/>
      <c r="N75" s="52"/>
      <c r="O75" s="52" t="str">
        <f t="shared" si="13"/>
        <v/>
      </c>
      <c r="P75" s="53" t="str">
        <f t="shared" si="11"/>
        <v/>
      </c>
    </row>
    <row r="76" spans="1:16" x14ac:dyDescent="0.25">
      <c r="A76" s="368" t="s">
        <v>245</v>
      </c>
      <c r="B76" s="281"/>
      <c r="C76" s="281"/>
      <c r="D76" s="282"/>
      <c r="E76" s="68">
        <v>80</v>
      </c>
      <c r="F76" s="50" t="s">
        <v>68</v>
      </c>
      <c r="G76" s="52" t="str">
        <f>IF(SUM(G68:G71)&gt;0,SUM(G68:G71),"")</f>
        <v/>
      </c>
      <c r="H76" s="52"/>
      <c r="I76" s="52"/>
      <c r="J76" s="52"/>
      <c r="K76" s="52"/>
      <c r="L76" s="52"/>
      <c r="M76" s="52"/>
      <c r="N76" s="52"/>
      <c r="O76" s="52" t="str">
        <f>IF(SUM(G76:N76)&gt;0,SUM(G76:N76),"")</f>
        <v/>
      </c>
      <c r="P76" s="53" t="str">
        <f t="shared" si="11"/>
        <v/>
      </c>
    </row>
    <row r="77" spans="1:16" x14ac:dyDescent="0.25">
      <c r="A77" s="368" t="s">
        <v>600</v>
      </c>
      <c r="B77" s="281"/>
      <c r="C77" s="281"/>
      <c r="D77" s="282"/>
      <c r="E77" s="68">
        <v>45</v>
      </c>
      <c r="F77" s="50" t="s">
        <v>68</v>
      </c>
      <c r="G77" s="52"/>
      <c r="H77" s="52"/>
      <c r="I77" s="52"/>
      <c r="J77" s="52"/>
      <c r="K77" s="52"/>
      <c r="L77" s="52"/>
      <c r="M77" s="52"/>
      <c r="N77" s="52"/>
      <c r="O77" s="52" t="str">
        <f>IF(SUM(G77:N77)&gt;0,SUM(G77:N77),"")</f>
        <v/>
      </c>
      <c r="P77" s="53" t="str">
        <f t="shared" ref="P77" si="14">IF(O77="","",PRODUCT(O77,E77))</f>
        <v/>
      </c>
    </row>
    <row r="78" spans="1:16" ht="15" customHeight="1" x14ac:dyDescent="0.25">
      <c r="A78" s="366" t="s">
        <v>562</v>
      </c>
      <c r="B78" s="367"/>
      <c r="C78" s="367"/>
      <c r="D78" s="367"/>
      <c r="E78" s="367"/>
      <c r="F78" s="367"/>
      <c r="G78" s="45" t="s">
        <v>1</v>
      </c>
      <c r="H78" s="45" t="s">
        <v>1</v>
      </c>
      <c r="I78" s="45" t="s">
        <v>1</v>
      </c>
      <c r="J78" s="45" t="s">
        <v>1</v>
      </c>
      <c r="K78" s="45" t="s">
        <v>1</v>
      </c>
      <c r="L78" s="45" t="s">
        <v>1</v>
      </c>
      <c r="M78" s="45" t="s">
        <v>1</v>
      </c>
      <c r="N78" s="45" t="s">
        <v>1</v>
      </c>
      <c r="O78" s="66" t="str">
        <f>IF(SUM(O80:O85)&gt;0,SUM(O80:O85),"")</f>
        <v/>
      </c>
      <c r="P78" s="55" t="str">
        <f>IF(SUM(P80:P85)&gt;0,SUM(P80:P85),"")</f>
        <v/>
      </c>
    </row>
    <row r="79" spans="1:16" x14ac:dyDescent="0.25">
      <c r="A79" s="369" t="s">
        <v>563</v>
      </c>
      <c r="B79" s="370"/>
      <c r="C79" s="370"/>
      <c r="D79" s="371"/>
      <c r="E79" s="94">
        <v>28.9</v>
      </c>
      <c r="F79" s="95" t="s">
        <v>564</v>
      </c>
      <c r="G79" s="58"/>
      <c r="H79" s="58"/>
      <c r="I79" s="58"/>
      <c r="J79" s="58"/>
      <c r="K79" s="58"/>
      <c r="L79" s="58"/>
      <c r="M79" s="58"/>
      <c r="N79" s="58"/>
      <c r="O79" s="59" t="str">
        <f>IF(SUM(G79:N79)&gt;0,SUM(G79:N79),"")</f>
        <v/>
      </c>
      <c r="P79" s="60" t="str">
        <f t="shared" ref="P79" si="15">IF(O79="","",PRODUCT(O79,E79))</f>
        <v/>
      </c>
    </row>
    <row r="80" spans="1:16" x14ac:dyDescent="0.25">
      <c r="A80" s="369" t="s">
        <v>337</v>
      </c>
      <c r="B80" s="370"/>
      <c r="C80" s="370"/>
      <c r="D80" s="371"/>
      <c r="E80" s="94">
        <v>16.899999999999999</v>
      </c>
      <c r="F80" s="95" t="s">
        <v>69</v>
      </c>
      <c r="G80" s="58"/>
      <c r="H80" s="58"/>
      <c r="I80" s="58"/>
      <c r="J80" s="58"/>
      <c r="K80" s="58"/>
      <c r="L80" s="58"/>
      <c r="M80" s="58"/>
      <c r="N80" s="58"/>
      <c r="O80" s="59" t="str">
        <f>IF(SUM(G80:N80)&gt;0,SUM(G80:N80),"")</f>
        <v/>
      </c>
      <c r="P80" s="60" t="str">
        <f t="shared" ref="P80:P85" si="16">IF(O80="","",PRODUCT(O80,E80))</f>
        <v/>
      </c>
    </row>
    <row r="81" spans="1:16" x14ac:dyDescent="0.25">
      <c r="A81" s="372" t="s">
        <v>338</v>
      </c>
      <c r="B81" s="373"/>
      <c r="C81" s="373"/>
      <c r="D81" s="374"/>
      <c r="E81" s="92">
        <v>16.899999999999999</v>
      </c>
      <c r="F81" s="95" t="s">
        <v>69</v>
      </c>
      <c r="G81" s="58"/>
      <c r="H81" s="58"/>
      <c r="I81" s="58"/>
      <c r="J81" s="58"/>
      <c r="K81" s="58"/>
      <c r="L81" s="58"/>
      <c r="M81" s="58"/>
      <c r="N81" s="58"/>
      <c r="O81" s="59" t="str">
        <f t="shared" ref="O81:O85" si="17">IF(SUM(G81:N81)&gt;0,SUM(G81:N81),"")</f>
        <v/>
      </c>
      <c r="P81" s="60" t="str">
        <f t="shared" si="16"/>
        <v/>
      </c>
    </row>
    <row r="82" spans="1:16" x14ac:dyDescent="0.25">
      <c r="A82" s="372" t="s">
        <v>345</v>
      </c>
      <c r="B82" s="373"/>
      <c r="C82" s="373"/>
      <c r="D82" s="374"/>
      <c r="E82" s="92">
        <v>16.899999999999999</v>
      </c>
      <c r="F82" s="95" t="s">
        <v>69</v>
      </c>
      <c r="G82" s="58"/>
      <c r="H82" s="58"/>
      <c r="I82" s="58"/>
      <c r="J82" s="58"/>
      <c r="K82" s="58"/>
      <c r="L82" s="58"/>
      <c r="M82" s="58"/>
      <c r="N82" s="58"/>
      <c r="O82" s="59" t="str">
        <f t="shared" si="17"/>
        <v/>
      </c>
      <c r="P82" s="60" t="str">
        <f t="shared" si="16"/>
        <v/>
      </c>
    </row>
    <row r="83" spans="1:16" ht="15" customHeight="1" x14ac:dyDescent="0.25">
      <c r="A83" s="380" t="s">
        <v>339</v>
      </c>
      <c r="B83" s="381"/>
      <c r="C83" s="381"/>
      <c r="D83" s="382"/>
      <c r="E83" s="71">
        <v>16.899999999999999</v>
      </c>
      <c r="F83" s="95" t="s">
        <v>69</v>
      </c>
      <c r="G83" s="58"/>
      <c r="H83" s="58"/>
      <c r="I83" s="58"/>
      <c r="J83" s="58"/>
      <c r="K83" s="58"/>
      <c r="L83" s="58"/>
      <c r="M83" s="58"/>
      <c r="N83" s="58"/>
      <c r="O83" s="59" t="str">
        <f t="shared" si="17"/>
        <v/>
      </c>
      <c r="P83" s="60" t="str">
        <f t="shared" si="16"/>
        <v/>
      </c>
    </row>
    <row r="84" spans="1:16" x14ac:dyDescent="0.25">
      <c r="A84" s="368" t="s">
        <v>340</v>
      </c>
      <c r="B84" s="281"/>
      <c r="C84" s="281"/>
      <c r="D84" s="282"/>
      <c r="E84" s="68">
        <v>22.9</v>
      </c>
      <c r="F84" s="95" t="s">
        <v>69</v>
      </c>
      <c r="G84" s="58"/>
      <c r="H84" s="58"/>
      <c r="I84" s="58"/>
      <c r="J84" s="58"/>
      <c r="K84" s="58"/>
      <c r="L84" s="58"/>
      <c r="M84" s="58"/>
      <c r="N84" s="58"/>
      <c r="O84" s="59" t="str">
        <f t="shared" si="17"/>
        <v/>
      </c>
      <c r="P84" s="60" t="str">
        <f t="shared" si="16"/>
        <v/>
      </c>
    </row>
    <row r="85" spans="1:16" x14ac:dyDescent="0.25">
      <c r="A85" s="368" t="s">
        <v>571</v>
      </c>
      <c r="B85" s="281"/>
      <c r="C85" s="281"/>
      <c r="D85" s="282"/>
      <c r="E85" s="68">
        <v>16.899999999999999</v>
      </c>
      <c r="F85" s="95" t="s">
        <v>69</v>
      </c>
      <c r="G85" s="58"/>
      <c r="H85" s="58"/>
      <c r="I85" s="58"/>
      <c r="J85" s="58"/>
      <c r="K85" s="58"/>
      <c r="L85" s="58"/>
      <c r="M85" s="58"/>
      <c r="N85" s="58"/>
      <c r="O85" s="59" t="str">
        <f t="shared" si="17"/>
        <v/>
      </c>
      <c r="P85" s="60" t="str">
        <f t="shared" si="16"/>
        <v/>
      </c>
    </row>
    <row r="86" spans="1:16" ht="14.25" customHeight="1" x14ac:dyDescent="0.25">
      <c r="A86" s="366" t="s">
        <v>286</v>
      </c>
      <c r="B86" s="367"/>
      <c r="C86" s="367"/>
      <c r="D86" s="367"/>
      <c r="E86" s="367"/>
      <c r="F86" s="367"/>
      <c r="G86" s="45" t="s">
        <v>1</v>
      </c>
      <c r="H86" s="45" t="s">
        <v>1</v>
      </c>
      <c r="I86" s="45" t="s">
        <v>1</v>
      </c>
      <c r="J86" s="45" t="s">
        <v>1</v>
      </c>
      <c r="K86" s="45" t="s">
        <v>1</v>
      </c>
      <c r="L86" s="45" t="s">
        <v>1</v>
      </c>
      <c r="M86" s="45" t="s">
        <v>1</v>
      </c>
      <c r="N86" s="45" t="s">
        <v>1</v>
      </c>
      <c r="O86" s="66" t="str">
        <f>IF(SUM(O87:O90)&gt;0,SUM(O87:O90),"")</f>
        <v/>
      </c>
      <c r="P86" s="55" t="str">
        <f>IF(SUM(P87:P90)&gt;0,SUM(P87:P90),"")</f>
        <v/>
      </c>
    </row>
    <row r="87" spans="1:16" x14ac:dyDescent="0.25">
      <c r="A87" s="385" t="s">
        <v>341</v>
      </c>
      <c r="B87" s="293"/>
      <c r="C87" s="293"/>
      <c r="D87" s="294"/>
      <c r="E87" s="68">
        <v>63.9</v>
      </c>
      <c r="F87" s="50" t="s">
        <v>69</v>
      </c>
      <c r="G87" s="58"/>
      <c r="H87" s="51"/>
      <c r="I87" s="51"/>
      <c r="J87" s="51"/>
      <c r="K87" s="51"/>
      <c r="L87" s="51"/>
      <c r="M87" s="51"/>
      <c r="N87" s="51"/>
      <c r="O87" s="59" t="str">
        <f>IF(SUM(G87:N87)&gt;0,SUM(G87:N87),"")</f>
        <v/>
      </c>
      <c r="P87" s="53" t="str">
        <f>IF(O87="","",PRODUCT(O87,E87))</f>
        <v/>
      </c>
    </row>
    <row r="88" spans="1:16" x14ac:dyDescent="0.25">
      <c r="A88" s="385" t="s">
        <v>342</v>
      </c>
      <c r="B88" s="293"/>
      <c r="C88" s="293"/>
      <c r="D88" s="294"/>
      <c r="E88" s="68">
        <v>69.900000000000006</v>
      </c>
      <c r="F88" s="50" t="s">
        <v>69</v>
      </c>
      <c r="G88" s="58"/>
      <c r="H88" s="51"/>
      <c r="I88" s="51"/>
      <c r="J88" s="51"/>
      <c r="K88" s="51"/>
      <c r="L88" s="51"/>
      <c r="M88" s="51"/>
      <c r="N88" s="51"/>
      <c r="O88" s="59" t="str">
        <f t="shared" ref="O88:O90" si="18">IF(SUM(G88:N88)&gt;0,SUM(G88:N88),"")</f>
        <v/>
      </c>
      <c r="P88" s="53" t="str">
        <f>IF(O88="","",PRODUCT(O88,E88))</f>
        <v/>
      </c>
    </row>
    <row r="89" spans="1:16" ht="15" customHeight="1" x14ac:dyDescent="0.25">
      <c r="A89" s="385" t="s">
        <v>343</v>
      </c>
      <c r="B89" s="293"/>
      <c r="C89" s="293"/>
      <c r="D89" s="294"/>
      <c r="E89" s="68">
        <v>19.899999999999999</v>
      </c>
      <c r="F89" s="50" t="s">
        <v>69</v>
      </c>
      <c r="G89" s="58"/>
      <c r="H89" s="51"/>
      <c r="I89" s="51"/>
      <c r="J89" s="51"/>
      <c r="K89" s="51"/>
      <c r="L89" s="51"/>
      <c r="M89" s="51"/>
      <c r="N89" s="51"/>
      <c r="O89" s="59" t="str">
        <f t="shared" si="18"/>
        <v/>
      </c>
      <c r="P89" s="53" t="str">
        <f>IF(O89="","",PRODUCT(O89,E89))</f>
        <v/>
      </c>
    </row>
    <row r="90" spans="1:16" x14ac:dyDescent="0.25">
      <c r="A90" s="368" t="s">
        <v>344</v>
      </c>
      <c r="B90" s="281"/>
      <c r="C90" s="281"/>
      <c r="D90" s="282"/>
      <c r="E90" s="68">
        <v>22.9</v>
      </c>
      <c r="F90" s="50" t="s">
        <v>69</v>
      </c>
      <c r="G90" s="58"/>
      <c r="H90" s="51"/>
      <c r="I90" s="51"/>
      <c r="J90" s="51"/>
      <c r="K90" s="51"/>
      <c r="L90" s="51"/>
      <c r="M90" s="51"/>
      <c r="N90" s="51"/>
      <c r="O90" s="59" t="str">
        <f t="shared" si="18"/>
        <v/>
      </c>
      <c r="P90" s="53" t="str">
        <f>IF(O90="","",PRODUCT(O90,E90))</f>
        <v/>
      </c>
    </row>
    <row r="91" spans="1:16" ht="15" customHeight="1" x14ac:dyDescent="0.25">
      <c r="A91" s="295" t="s">
        <v>285</v>
      </c>
      <c r="B91" s="296"/>
      <c r="C91" s="296"/>
      <c r="D91" s="296"/>
      <c r="E91" s="296"/>
      <c r="F91" s="297"/>
      <c r="G91" s="45" t="s">
        <v>1</v>
      </c>
      <c r="H91" s="45" t="s">
        <v>1</v>
      </c>
      <c r="I91" s="45" t="s">
        <v>1</v>
      </c>
      <c r="J91" s="45" t="s">
        <v>1</v>
      </c>
      <c r="K91" s="45" t="s">
        <v>1</v>
      </c>
      <c r="L91" s="45" t="s">
        <v>1</v>
      </c>
      <c r="M91" s="45" t="s">
        <v>1</v>
      </c>
      <c r="N91" s="45" t="s">
        <v>1</v>
      </c>
      <c r="O91" s="66" t="str">
        <f>IF(SUM(O92:O102)&gt;0,SUM(O92:O102),"")</f>
        <v/>
      </c>
      <c r="P91" s="55" t="str">
        <f>IF(SUM(P92:P102)&gt;0,SUM(P92:P102),"")</f>
        <v/>
      </c>
    </row>
    <row r="92" spans="1:16" ht="40.5" customHeight="1" x14ac:dyDescent="0.25">
      <c r="A92" s="375" t="s">
        <v>277</v>
      </c>
      <c r="B92" s="376"/>
      <c r="C92" s="376"/>
      <c r="D92" s="376"/>
      <c r="E92" s="68">
        <v>189</v>
      </c>
      <c r="F92" s="50" t="s">
        <v>66</v>
      </c>
      <c r="G92" s="51"/>
      <c r="H92" s="51"/>
      <c r="I92" s="51"/>
      <c r="J92" s="51"/>
      <c r="K92" s="51"/>
      <c r="L92" s="51"/>
      <c r="M92" s="51"/>
      <c r="N92" s="51"/>
      <c r="O92" s="52" t="str">
        <f>IF(G92="","",(G92*Messedauer))</f>
        <v/>
      </c>
      <c r="P92" s="53" t="str">
        <f>IF(G92="","",(E92*G92*Messedauer))</f>
        <v/>
      </c>
    </row>
    <row r="93" spans="1:16" ht="40.5" customHeight="1" x14ac:dyDescent="0.25">
      <c r="A93" s="385" t="s">
        <v>278</v>
      </c>
      <c r="B93" s="293"/>
      <c r="C93" s="293"/>
      <c r="D93" s="294"/>
      <c r="E93" s="68">
        <v>249</v>
      </c>
      <c r="F93" s="50" t="s">
        <v>66</v>
      </c>
      <c r="G93" s="51"/>
      <c r="H93" s="51"/>
      <c r="I93" s="51"/>
      <c r="J93" s="51"/>
      <c r="K93" s="51"/>
      <c r="L93" s="51"/>
      <c r="M93" s="51"/>
      <c r="N93" s="51"/>
      <c r="O93" s="52" t="str">
        <f>IF(G93="","",(G93*Messedauer))</f>
        <v/>
      </c>
      <c r="P93" s="53" t="str">
        <f>IF(G93="","",(E93*G93*Messedauer))</f>
        <v/>
      </c>
    </row>
    <row r="94" spans="1:16" ht="15" customHeight="1" x14ac:dyDescent="0.25">
      <c r="A94" s="385" t="s">
        <v>246</v>
      </c>
      <c r="B94" s="293"/>
      <c r="C94" s="293"/>
      <c r="D94" s="294"/>
      <c r="E94" s="68">
        <v>215</v>
      </c>
      <c r="F94" s="50" t="s">
        <v>67</v>
      </c>
      <c r="G94" s="51"/>
      <c r="H94" s="51"/>
      <c r="I94" s="51"/>
      <c r="J94" s="51"/>
      <c r="K94" s="51"/>
      <c r="L94" s="51"/>
      <c r="M94" s="51"/>
      <c r="N94" s="51"/>
      <c r="O94" s="52" t="str">
        <f t="shared" ref="O94" si="19">IF(SUM(G94:N94)&gt;0,SUM(G94:N94),"")</f>
        <v/>
      </c>
      <c r="P94" s="53" t="str">
        <f t="shared" ref="P94" si="20">IF(O94="","",PRODUCT(O94,E94))</f>
        <v/>
      </c>
    </row>
    <row r="95" spans="1:16" ht="15" customHeight="1" x14ac:dyDescent="0.25">
      <c r="A95" s="385" t="s">
        <v>141</v>
      </c>
      <c r="B95" s="293"/>
      <c r="C95" s="293"/>
      <c r="D95" s="294"/>
      <c r="E95" s="68">
        <v>105</v>
      </c>
      <c r="F95" s="50" t="s">
        <v>67</v>
      </c>
      <c r="G95" s="51"/>
      <c r="H95" s="51"/>
      <c r="I95" s="51"/>
      <c r="J95" s="51"/>
      <c r="K95" s="51"/>
      <c r="L95" s="51"/>
      <c r="M95" s="51"/>
      <c r="N95" s="51"/>
      <c r="O95" s="52" t="str">
        <f t="shared" ref="O95:O102" si="21">IF(SUM(G95:N95)&gt;0,SUM(G95:N95),"")</f>
        <v/>
      </c>
      <c r="P95" s="53" t="str">
        <f t="shared" ref="P95:P99" si="22">IF(O95="","",PRODUCT(O95,E95))</f>
        <v/>
      </c>
    </row>
    <row r="96" spans="1:16" x14ac:dyDescent="0.25">
      <c r="A96" s="368" t="s">
        <v>245</v>
      </c>
      <c r="B96" s="281"/>
      <c r="C96" s="281"/>
      <c r="D96" s="282"/>
      <c r="E96" s="68">
        <v>80</v>
      </c>
      <c r="F96" s="50" t="s">
        <v>68</v>
      </c>
      <c r="G96" s="51"/>
      <c r="H96" s="51"/>
      <c r="I96" s="51"/>
      <c r="J96" s="51"/>
      <c r="K96" s="51"/>
      <c r="L96" s="51"/>
      <c r="M96" s="51"/>
      <c r="N96" s="51"/>
      <c r="O96" s="52" t="str">
        <f>IF(SUM(G96:N96)&gt;0,SUM(G96:N96),"")</f>
        <v/>
      </c>
      <c r="P96" s="53" t="str">
        <f t="shared" si="22"/>
        <v/>
      </c>
    </row>
    <row r="97" spans="1:16" ht="15" customHeight="1" x14ac:dyDescent="0.25">
      <c r="A97" s="411" t="s">
        <v>542</v>
      </c>
      <c r="B97" s="412"/>
      <c r="C97" s="412"/>
      <c r="D97" s="413"/>
      <c r="E97" s="69">
        <v>54.9</v>
      </c>
      <c r="F97" s="64" t="s">
        <v>70</v>
      </c>
      <c r="G97" s="51"/>
      <c r="H97" s="51"/>
      <c r="I97" s="51"/>
      <c r="J97" s="51"/>
      <c r="K97" s="51"/>
      <c r="L97" s="51"/>
      <c r="M97" s="51"/>
      <c r="N97" s="51"/>
      <c r="O97" s="52" t="str">
        <f t="shared" si="21"/>
        <v/>
      </c>
      <c r="P97" s="53" t="str">
        <f t="shared" si="22"/>
        <v/>
      </c>
    </row>
    <row r="98" spans="1:16" ht="15" customHeight="1" x14ac:dyDescent="0.25">
      <c r="A98" s="411" t="s">
        <v>543</v>
      </c>
      <c r="B98" s="412"/>
      <c r="C98" s="412"/>
      <c r="D98" s="413"/>
      <c r="E98" s="69">
        <v>54.9</v>
      </c>
      <c r="F98" s="64" t="s">
        <v>70</v>
      </c>
      <c r="G98" s="51"/>
      <c r="H98" s="51"/>
      <c r="I98" s="51"/>
      <c r="J98" s="51"/>
      <c r="K98" s="51"/>
      <c r="L98" s="51"/>
      <c r="M98" s="51"/>
      <c r="N98" s="51"/>
      <c r="O98" s="52" t="str">
        <f t="shared" si="21"/>
        <v/>
      </c>
      <c r="P98" s="53" t="str">
        <f t="shared" si="22"/>
        <v/>
      </c>
    </row>
    <row r="99" spans="1:16" ht="15" customHeight="1" x14ac:dyDescent="0.25">
      <c r="A99" s="369" t="s">
        <v>71</v>
      </c>
      <c r="B99" s="370"/>
      <c r="C99" s="370"/>
      <c r="D99" s="371"/>
      <c r="E99" s="94">
        <v>54.9</v>
      </c>
      <c r="F99" s="95" t="s">
        <v>70</v>
      </c>
      <c r="G99" s="96"/>
      <c r="H99" s="96"/>
      <c r="I99" s="96"/>
      <c r="J99" s="96"/>
      <c r="K99" s="96"/>
      <c r="L99" s="96"/>
      <c r="M99" s="96"/>
      <c r="N99" s="96"/>
      <c r="O99" s="97" t="str">
        <f t="shared" si="21"/>
        <v/>
      </c>
      <c r="P99" s="98" t="str">
        <f t="shared" si="22"/>
        <v/>
      </c>
    </row>
    <row r="100" spans="1:16" ht="15" customHeight="1" x14ac:dyDescent="0.25">
      <c r="A100" s="414" t="s">
        <v>72</v>
      </c>
      <c r="B100" s="415"/>
      <c r="C100" s="415"/>
      <c r="D100" s="416"/>
      <c r="E100" s="137">
        <v>54.9</v>
      </c>
      <c r="F100" s="138" t="s">
        <v>70</v>
      </c>
      <c r="G100" s="61"/>
      <c r="H100" s="61"/>
      <c r="I100" s="61"/>
      <c r="J100" s="61"/>
      <c r="K100" s="61"/>
      <c r="L100" s="61"/>
      <c r="M100" s="61"/>
      <c r="N100" s="61"/>
      <c r="O100" s="93" t="str">
        <f t="shared" si="21"/>
        <v/>
      </c>
      <c r="P100" s="139" t="str">
        <f>IF(O100="","",PRODUCT(O100,E100))</f>
        <v/>
      </c>
    </row>
    <row r="101" spans="1:16" ht="15" customHeight="1" x14ac:dyDescent="0.25">
      <c r="A101" s="411" t="s">
        <v>73</v>
      </c>
      <c r="B101" s="412"/>
      <c r="C101" s="412"/>
      <c r="D101" s="413"/>
      <c r="E101" s="69">
        <v>59.9</v>
      </c>
      <c r="F101" s="64" t="s">
        <v>70</v>
      </c>
      <c r="G101" s="51"/>
      <c r="H101" s="51"/>
      <c r="I101" s="51"/>
      <c r="J101" s="51"/>
      <c r="K101" s="51"/>
      <c r="L101" s="51"/>
      <c r="M101" s="51"/>
      <c r="N101" s="51"/>
      <c r="O101" s="52" t="str">
        <f t="shared" si="21"/>
        <v/>
      </c>
      <c r="P101" s="53" t="str">
        <f>IF(O101="","",PRODUCT(O101,E101))</f>
        <v/>
      </c>
    </row>
    <row r="102" spans="1:16" ht="15" customHeight="1" x14ac:dyDescent="0.25">
      <c r="A102" s="411" t="s">
        <v>74</v>
      </c>
      <c r="B102" s="412"/>
      <c r="C102" s="412"/>
      <c r="D102" s="413"/>
      <c r="E102" s="69">
        <v>49.9</v>
      </c>
      <c r="F102" s="64" t="s">
        <v>70</v>
      </c>
      <c r="G102" s="51"/>
      <c r="H102" s="51"/>
      <c r="I102" s="51"/>
      <c r="J102" s="51"/>
      <c r="K102" s="51"/>
      <c r="L102" s="51"/>
      <c r="M102" s="51"/>
      <c r="N102" s="51"/>
      <c r="O102" s="52" t="str">
        <f t="shared" si="21"/>
        <v/>
      </c>
      <c r="P102" s="53" t="str">
        <f>IF(O102="","",PRODUCT(O102,E102))</f>
        <v/>
      </c>
    </row>
    <row r="103" spans="1:16" ht="14.25" customHeight="1" x14ac:dyDescent="0.25">
      <c r="A103" s="295" t="s">
        <v>592</v>
      </c>
      <c r="B103" s="296"/>
      <c r="C103" s="296"/>
      <c r="D103" s="296"/>
      <c r="E103" s="296"/>
      <c r="F103" s="297"/>
      <c r="G103" s="45" t="s">
        <v>1</v>
      </c>
      <c r="H103" s="45" t="s">
        <v>1</v>
      </c>
      <c r="I103" s="45" t="s">
        <v>1</v>
      </c>
      <c r="J103" s="45" t="s">
        <v>1</v>
      </c>
      <c r="K103" s="45" t="s">
        <v>1</v>
      </c>
      <c r="L103" s="45" t="s">
        <v>1</v>
      </c>
      <c r="M103" s="45" t="s">
        <v>1</v>
      </c>
      <c r="N103" s="45" t="s">
        <v>1</v>
      </c>
      <c r="O103" s="66" t="str">
        <f>IF(SUM(O104:O106)&gt;0,SUM(O104:O106),"")</f>
        <v/>
      </c>
      <c r="P103" s="55" t="str">
        <f>IF(SUM(P104:P106)&gt;0,SUM(P104:P106),"")</f>
        <v/>
      </c>
    </row>
    <row r="104" spans="1:16" x14ac:dyDescent="0.25">
      <c r="A104" s="385" t="s">
        <v>590</v>
      </c>
      <c r="B104" s="293"/>
      <c r="C104" s="293"/>
      <c r="D104" s="294"/>
      <c r="E104" s="68">
        <v>17.899999999999999</v>
      </c>
      <c r="F104" s="50" t="s">
        <v>104</v>
      </c>
      <c r="G104" s="51"/>
      <c r="H104" s="51"/>
      <c r="I104" s="51"/>
      <c r="J104" s="51"/>
      <c r="K104" s="51"/>
      <c r="L104" s="51"/>
      <c r="M104" s="51"/>
      <c r="N104" s="51"/>
      <c r="O104" s="52" t="str">
        <f>IF(SUM(G104:N104)&gt;0,SUM(G104:N104),"")</f>
        <v/>
      </c>
      <c r="P104" s="53" t="str">
        <f t="shared" ref="P104:P106" si="23">IF(O104="","",PRODUCT(O104,E104))</f>
        <v/>
      </c>
    </row>
    <row r="105" spans="1:16" ht="15" customHeight="1" x14ac:dyDescent="0.25">
      <c r="A105" s="385" t="s">
        <v>596</v>
      </c>
      <c r="B105" s="293"/>
      <c r="C105" s="293"/>
      <c r="D105" s="294"/>
      <c r="E105" s="68">
        <v>64.900000000000006</v>
      </c>
      <c r="F105" s="50" t="s">
        <v>593</v>
      </c>
      <c r="G105" s="51"/>
      <c r="H105" s="51"/>
      <c r="I105" s="51"/>
      <c r="J105" s="51"/>
      <c r="K105" s="51"/>
      <c r="L105" s="51"/>
      <c r="M105" s="51"/>
      <c r="N105" s="51"/>
      <c r="O105" s="52" t="str">
        <f>IF(SUM(G105:N105)&gt;0,SUM(G105:N105),"")</f>
        <v/>
      </c>
      <c r="P105" s="53" t="str">
        <f t="shared" ref="P105" si="24">IF(O105="","",PRODUCT(O105,E105))</f>
        <v/>
      </c>
    </row>
    <row r="106" spans="1:16" ht="15" customHeight="1" x14ac:dyDescent="0.25">
      <c r="A106" s="385" t="s">
        <v>591</v>
      </c>
      <c r="B106" s="293"/>
      <c r="C106" s="293"/>
      <c r="D106" s="294"/>
      <c r="E106" s="68">
        <v>17.899999999999999</v>
      </c>
      <c r="F106" s="50" t="s">
        <v>104</v>
      </c>
      <c r="G106" s="51"/>
      <c r="H106" s="51"/>
      <c r="I106" s="51"/>
      <c r="J106" s="51"/>
      <c r="K106" s="51"/>
      <c r="L106" s="51"/>
      <c r="M106" s="51"/>
      <c r="N106" s="51"/>
      <c r="O106" s="52" t="str">
        <f>IF(SUM(G106:N106)&gt;0,SUM(G106:N106),"")</f>
        <v/>
      </c>
      <c r="P106" s="53" t="str">
        <f t="shared" si="23"/>
        <v/>
      </c>
    </row>
    <row r="107" spans="1:16" ht="7.5" customHeight="1" x14ac:dyDescent="0.25">
      <c r="A107" s="186"/>
      <c r="B107" s="189"/>
      <c r="C107" s="189"/>
      <c r="D107" s="189"/>
      <c r="E107" s="39"/>
      <c r="F107" s="38"/>
      <c r="G107" s="192"/>
      <c r="H107" s="192"/>
      <c r="I107" s="192"/>
      <c r="J107" s="192"/>
      <c r="K107" s="192"/>
      <c r="L107" s="192"/>
      <c r="M107" s="192"/>
      <c r="N107" s="192"/>
      <c r="O107" s="84"/>
      <c r="P107" s="193"/>
    </row>
    <row r="108" spans="1:16" ht="40.5" customHeight="1" x14ac:dyDescent="0.25">
      <c r="A108" s="409" t="s">
        <v>263</v>
      </c>
      <c r="B108" s="410"/>
      <c r="C108" s="410"/>
      <c r="D108" s="410"/>
      <c r="E108" s="410"/>
      <c r="F108" s="410"/>
      <c r="G108" s="410"/>
      <c r="H108" s="410"/>
      <c r="I108" s="410"/>
      <c r="J108" s="410"/>
      <c r="K108" s="410"/>
      <c r="L108" s="410"/>
      <c r="M108" s="410"/>
      <c r="N108" s="410"/>
      <c r="O108" s="161" t="s">
        <v>165</v>
      </c>
      <c r="P108" s="159"/>
    </row>
    <row r="109" spans="1:16" s="212" customFormat="1" ht="7.5" customHeight="1" x14ac:dyDescent="0.25">
      <c r="A109" s="217"/>
      <c r="B109" s="218"/>
      <c r="C109" s="218"/>
      <c r="D109" s="218"/>
      <c r="E109" s="218"/>
      <c r="F109" s="218"/>
      <c r="G109" s="218"/>
      <c r="H109" s="218"/>
      <c r="I109" s="218"/>
      <c r="J109" s="218"/>
      <c r="K109" s="218"/>
      <c r="L109" s="218"/>
      <c r="M109" s="219"/>
      <c r="N109" s="219"/>
      <c r="O109" s="220"/>
      <c r="P109" s="221"/>
    </row>
    <row r="110" spans="1:16" s="78" customFormat="1" ht="29.25" customHeight="1" x14ac:dyDescent="0.25">
      <c r="A110" s="199" t="s">
        <v>98</v>
      </c>
      <c r="B110" s="200"/>
      <c r="C110" s="200"/>
      <c r="D110" s="200"/>
      <c r="E110" s="200"/>
      <c r="F110" s="200"/>
      <c r="G110" s="200"/>
      <c r="H110" s="200"/>
      <c r="I110" s="200"/>
      <c r="J110" s="200"/>
      <c r="K110" s="200"/>
      <c r="L110" s="200"/>
      <c r="M110" s="330" t="s">
        <v>53</v>
      </c>
      <c r="N110" s="330"/>
      <c r="O110" s="395" t="str">
        <f>IF(SUM(P10,P18,P39,P50,P62,P68,P78,P86,P91,P103)&gt;0,SUM(P10,P18,P39,P50,P62,P68,P78,P86,P91,P103),"")</f>
        <v/>
      </c>
      <c r="P110" s="396"/>
    </row>
  </sheetData>
  <sheetProtection algorithmName="SHA-512" hashValue="gVz6Edh23qJj08q2VIbCfNmZpNS+7leGs7uYqGdX+3QdtbuFJNJKfKwWu7CD3LvVHyo75bgcF83mNj4FZMBpag==" saltValue="pHzcsJy3jkPXhhR6BBPL/g==" spinCount="100000" sheet="1" objects="1" scenarios="1"/>
  <protectedRanges>
    <protectedRange algorithmName="SHA-512" hashValue="5ksqXPikwbRcg4S+7OTELZuDEKIrarFM/DVDZmcgbwhbVu8JegfzvSQNjgTTmOEk9Nxncx+d2wfgxF93Z/Gr7A==" saltValue="QdT/BPzyX44RSsB7F7wS1g==" spinCount="100000" sqref="E1:P1 A1:C1" name="Bereich1_2"/>
  </protectedRanges>
  <autoFilter ref="O9:O110" xr:uid="{00000000-0009-0000-0000-000002000000}"/>
  <mergeCells count="119">
    <mergeCell ref="A99:D99"/>
    <mergeCell ref="O6:O8"/>
    <mergeCell ref="A65:D65"/>
    <mergeCell ref="M110:N110"/>
    <mergeCell ref="A108:N108"/>
    <mergeCell ref="A87:D87"/>
    <mergeCell ref="A89:D89"/>
    <mergeCell ref="A90:D90"/>
    <mergeCell ref="A91:F91"/>
    <mergeCell ref="A92:D92"/>
    <mergeCell ref="A95:D95"/>
    <mergeCell ref="A97:D97"/>
    <mergeCell ref="A98:D98"/>
    <mergeCell ref="A93:D93"/>
    <mergeCell ref="A103:F103"/>
    <mergeCell ref="A104:D104"/>
    <mergeCell ref="A106:D106"/>
    <mergeCell ref="A102:D102"/>
    <mergeCell ref="A96:D96"/>
    <mergeCell ref="A100:D100"/>
    <mergeCell ref="A101:D101"/>
    <mergeCell ref="A88:D88"/>
    <mergeCell ref="A105:D105"/>
    <mergeCell ref="A67:D67"/>
    <mergeCell ref="A94:D94"/>
    <mergeCell ref="A35:D35"/>
    <mergeCell ref="A60:D60"/>
    <mergeCell ref="A46:D46"/>
    <mergeCell ref="A27:D27"/>
    <mergeCell ref="A58:D58"/>
    <mergeCell ref="A43:D43"/>
    <mergeCell ref="O110:P110"/>
    <mergeCell ref="A1:D1"/>
    <mergeCell ref="G6:G7"/>
    <mergeCell ref="A11:D11"/>
    <mergeCell ref="A6:D8"/>
    <mergeCell ref="A12:D12"/>
    <mergeCell ref="A18:F18"/>
    <mergeCell ref="A19:D19"/>
    <mergeCell ref="A22:D22"/>
    <mergeCell ref="A25:D25"/>
    <mergeCell ref="A28:D28"/>
    <mergeCell ref="A20:D20"/>
    <mergeCell ref="A55:D55"/>
    <mergeCell ref="A10:F10"/>
    <mergeCell ref="A17:D17"/>
    <mergeCell ref="A15:D15"/>
    <mergeCell ref="A56:D56"/>
    <mergeCell ref="A62:F62"/>
    <mergeCell ref="A63:D63"/>
    <mergeCell ref="A66:D66"/>
    <mergeCell ref="A50:F50"/>
    <mergeCell ref="A51:D51"/>
    <mergeCell ref="A53:D53"/>
    <mergeCell ref="A54:D54"/>
    <mergeCell ref="A45:D45"/>
    <mergeCell ref="A44:D44"/>
    <mergeCell ref="A14:D14"/>
    <mergeCell ref="A21:D21"/>
    <mergeCell ref="A24:D24"/>
    <mergeCell ref="A2:F2"/>
    <mergeCell ref="J4:K4"/>
    <mergeCell ref="A5:F5"/>
    <mergeCell ref="E6:E8"/>
    <mergeCell ref="F6:F8"/>
    <mergeCell ref="A52:D52"/>
    <mergeCell ref="A40:D40"/>
    <mergeCell ref="A37:D37"/>
    <mergeCell ref="A38:D38"/>
    <mergeCell ref="A41:D41"/>
    <mergeCell ref="A42:D42"/>
    <mergeCell ref="A39:F39"/>
    <mergeCell ref="A83:D83"/>
    <mergeCell ref="A84:D84"/>
    <mergeCell ref="N3:P3"/>
    <mergeCell ref="G3:L3"/>
    <mergeCell ref="P6:P8"/>
    <mergeCell ref="A36:D36"/>
    <mergeCell ref="A30:D30"/>
    <mergeCell ref="A31:D31"/>
    <mergeCell ref="A32:D32"/>
    <mergeCell ref="H6:H7"/>
    <mergeCell ref="A34:D34"/>
    <mergeCell ref="A16:D16"/>
    <mergeCell ref="N6:N7"/>
    <mergeCell ref="A26:D26"/>
    <mergeCell ref="A29:D29"/>
    <mergeCell ref="A33:D33"/>
    <mergeCell ref="A23:D23"/>
    <mergeCell ref="I6:I7"/>
    <mergeCell ref="J6:J7"/>
    <mergeCell ref="K6:K7"/>
    <mergeCell ref="L6:L7"/>
    <mergeCell ref="M6:M7"/>
    <mergeCell ref="A13:D13"/>
    <mergeCell ref="A86:F86"/>
    <mergeCell ref="A85:D85"/>
    <mergeCell ref="A80:D80"/>
    <mergeCell ref="A47:D47"/>
    <mergeCell ref="A48:D48"/>
    <mergeCell ref="A57:D57"/>
    <mergeCell ref="A59:D59"/>
    <mergeCell ref="A49:D49"/>
    <mergeCell ref="A79:D79"/>
    <mergeCell ref="A82:D82"/>
    <mergeCell ref="A73:D73"/>
    <mergeCell ref="A76:D76"/>
    <mergeCell ref="A81:D81"/>
    <mergeCell ref="A64:D64"/>
    <mergeCell ref="A61:D61"/>
    <mergeCell ref="A75:D75"/>
    <mergeCell ref="A77:D77"/>
    <mergeCell ref="A78:F78"/>
    <mergeCell ref="A71:D71"/>
    <mergeCell ref="A68:F68"/>
    <mergeCell ref="A69:D69"/>
    <mergeCell ref="A70:D70"/>
    <mergeCell ref="A72:D72"/>
    <mergeCell ref="A74:D74"/>
  </mergeCells>
  <phoneticPr fontId="34" type="noConversion"/>
  <dataValidations count="4">
    <dataValidation type="whole" operator="greaterThanOrEqual" allowBlank="1" showInputMessage="1" showErrorMessage="1" error="Bitte geben Sie eine ganze Zahl ein!" sqref="G51:N61 G87:N90 G40:N49 G11:N17 G63:N67 G92:G93 H92:N95 G97:N102 G19:N38 G79:N85 G69:H73" xr:uid="{00000000-0002-0000-0200-000000000000}">
      <formula1>1</formula1>
    </dataValidation>
    <dataValidation operator="greaterThanOrEqual" allowBlank="1" showInputMessage="1" showErrorMessage="1" error="Bitte geben Sie eine ganze Zahl ein!" sqref="G104:H107" xr:uid="{579ECB81-573B-4074-BD6E-E4CB00B5950A}"/>
    <dataValidation operator="greaterThanOrEqual" allowBlank="1" showInputMessage="1" showErrorMessage="1" errorTitle="Mindestbestellmenge" error="Bitte beachten Sie die Mindestbestellmenge von 5 KG" sqref="N105:N107 K105:L107 I104:N104" xr:uid="{1A4EB0B3-6C30-44F7-930E-F4DE8396D767}"/>
    <dataValidation type="whole" operator="greaterThanOrEqual" allowBlank="1" showInputMessage="1" showErrorMessage="1" errorTitle="Mindestbestellmenge" error="Bitte beachten Sie die Mindestbestellmenge von 5 KG" sqref="I105:J107 M105:M107" xr:uid="{378C7ADF-F224-48B4-819A-3D4605AAB685}">
      <formula1>1</formula1>
    </dataValidation>
  </dataValidations>
  <printOptions horizontalCentered="1"/>
  <pageMargins left="0.98425196850393704" right="0.98425196850393704" top="1.3779527559055118" bottom="0.98425196850393704" header="0.19685039370078741" footer="0.51181102362204722"/>
  <pageSetup paperSize="9" scale="93" fitToHeight="0" orientation="landscape" r:id="rId1"/>
  <headerFooter>
    <oddHeader>&amp;R
&amp;G</oddHeader>
    <oddFooter>&amp;C&amp;"Arial Narrow,Standard"&amp;10&amp;A - Seite &amp;P von &amp;N&amp;R&amp;"Arial Narrow,Standard"&amp;10&amp;D</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7" tint="0.59999389629810485"/>
  </sheetPr>
  <dimension ref="A1:M93"/>
  <sheetViews>
    <sheetView view="pageLayout" zoomScale="120" zoomScaleNormal="100" zoomScalePageLayoutView="120" workbookViewId="0">
      <selection activeCell="A23" sqref="A23:K23"/>
    </sheetView>
  </sheetViews>
  <sheetFormatPr baseColWidth="10" defaultColWidth="11.42578125" defaultRowHeight="15" x14ac:dyDescent="0.25"/>
  <cols>
    <col min="1" max="1" width="10" style="35" customWidth="1"/>
    <col min="2" max="2" width="5.7109375" style="35" customWidth="1"/>
    <col min="3" max="3" width="9.42578125" style="35" bestFit="1" customWidth="1"/>
    <col min="4" max="6" width="9.42578125" style="35" customWidth="1"/>
    <col min="7" max="7" width="5.5703125" style="35" customWidth="1"/>
    <col min="8" max="8" width="10.5703125" style="35" customWidth="1"/>
    <col min="9" max="9" width="10" style="75" customWidth="1"/>
    <col min="10" max="10" width="12.5703125" style="75" customWidth="1"/>
    <col min="11" max="11" width="13.28515625" style="76" customWidth="1"/>
    <col min="12" max="12" width="8" style="32" customWidth="1"/>
    <col min="13" max="13" width="10" style="35" customWidth="1"/>
    <col min="14" max="16384" width="11.42578125" style="35"/>
  </cols>
  <sheetData>
    <row r="1" spans="1:13" ht="18.75" customHeight="1" x14ac:dyDescent="0.25">
      <c r="A1" s="397" t="s">
        <v>75</v>
      </c>
      <c r="B1" s="398"/>
      <c r="C1" s="398"/>
      <c r="D1" s="398"/>
      <c r="E1" s="398"/>
      <c r="F1" s="398"/>
      <c r="G1" s="398"/>
      <c r="H1" s="398"/>
      <c r="I1" s="27"/>
      <c r="J1" s="27"/>
      <c r="K1" s="27"/>
      <c r="L1" s="29"/>
      <c r="M1" s="30"/>
    </row>
    <row r="2" spans="1:13" ht="6.75" customHeight="1" x14ac:dyDescent="0.25">
      <c r="A2" s="421"/>
      <c r="B2" s="422"/>
      <c r="C2" s="422"/>
      <c r="D2" s="422"/>
      <c r="E2" s="422"/>
      <c r="F2" s="422"/>
      <c r="G2" s="422"/>
      <c r="H2" s="422"/>
      <c r="I2" s="422"/>
      <c r="J2" s="422"/>
      <c r="K2" s="422"/>
      <c r="M2" s="33"/>
    </row>
    <row r="3" spans="1:13" x14ac:dyDescent="0.25">
      <c r="A3" s="73" t="str">
        <f>IF(Stammblatt!C2="","",Stammblatt!C2)</f>
        <v/>
      </c>
      <c r="B3" s="74"/>
      <c r="C3" s="74"/>
      <c r="D3" s="74"/>
      <c r="E3" s="74"/>
      <c r="F3" s="79" t="s">
        <v>49</v>
      </c>
      <c r="G3" s="383" t="str">
        <f>IF(Stammblatt!C9="","",Stammblatt!C9)</f>
        <v/>
      </c>
      <c r="H3" s="383"/>
      <c r="I3" s="383"/>
      <c r="J3" s="140" t="str">
        <f>IF(K3="","","/")</f>
        <v/>
      </c>
      <c r="K3" s="333" t="str">
        <f>IF(Stammblatt!C8="","",Stammblatt!C8)</f>
        <v/>
      </c>
      <c r="L3" s="333"/>
      <c r="M3" s="334"/>
    </row>
    <row r="4" spans="1:13" ht="15" customHeight="1" x14ac:dyDescent="0.25">
      <c r="A4" s="72">
        <f>Stammblatt!C4</f>
        <v>0</v>
      </c>
      <c r="B4" s="37" t="s">
        <v>24</v>
      </c>
      <c r="C4" s="36">
        <f>Stammblatt!C5</f>
        <v>0</v>
      </c>
      <c r="D4" s="36"/>
      <c r="E4" s="36"/>
      <c r="F4" s="36"/>
      <c r="G4" s="36"/>
      <c r="H4" s="37"/>
      <c r="I4" s="39"/>
      <c r="J4" s="39"/>
      <c r="K4" s="38"/>
      <c r="L4" s="43"/>
      <c r="M4" s="44"/>
    </row>
    <row r="5" spans="1:13" ht="6.75" customHeight="1" x14ac:dyDescent="0.25">
      <c r="A5" s="423"/>
      <c r="B5" s="424"/>
      <c r="C5" s="424"/>
      <c r="D5" s="424"/>
      <c r="E5" s="424"/>
      <c r="F5" s="424"/>
      <c r="G5" s="424"/>
      <c r="H5" s="424"/>
      <c r="I5" s="424"/>
      <c r="J5" s="424"/>
      <c r="K5" s="424"/>
      <c r="M5" s="33"/>
    </row>
    <row r="6" spans="1:13" ht="6.75" customHeight="1" x14ac:dyDescent="0.25">
      <c r="A6" s="401" t="s">
        <v>0</v>
      </c>
      <c r="B6" s="314"/>
      <c r="C6" s="314"/>
      <c r="D6" s="314"/>
      <c r="E6" s="314"/>
      <c r="F6" s="314"/>
      <c r="G6" s="314"/>
      <c r="H6" s="315"/>
      <c r="I6" s="390" t="s">
        <v>77</v>
      </c>
      <c r="J6" s="305"/>
      <c r="K6" s="304" t="s">
        <v>76</v>
      </c>
      <c r="L6" s="448" t="s">
        <v>10</v>
      </c>
      <c r="M6" s="451" t="s">
        <v>11</v>
      </c>
    </row>
    <row r="7" spans="1:13" ht="19.5" customHeight="1" x14ac:dyDescent="0.25">
      <c r="A7" s="402"/>
      <c r="B7" s="317"/>
      <c r="C7" s="317"/>
      <c r="D7" s="317"/>
      <c r="E7" s="317"/>
      <c r="F7" s="317"/>
      <c r="G7" s="317"/>
      <c r="H7" s="318"/>
      <c r="I7" s="391"/>
      <c r="J7" s="307"/>
      <c r="K7" s="306"/>
      <c r="L7" s="449"/>
      <c r="M7" s="452"/>
    </row>
    <row r="8" spans="1:13" ht="23.25" customHeight="1" x14ac:dyDescent="0.25">
      <c r="A8" s="454"/>
      <c r="B8" s="455"/>
      <c r="C8" s="455"/>
      <c r="D8" s="455"/>
      <c r="E8" s="455"/>
      <c r="F8" s="455"/>
      <c r="G8" s="455"/>
      <c r="H8" s="456"/>
      <c r="I8" s="392"/>
      <c r="J8" s="309"/>
      <c r="K8" s="425"/>
      <c r="L8" s="450"/>
      <c r="M8" s="453"/>
    </row>
    <row r="9" spans="1:13" ht="15" customHeight="1" x14ac:dyDescent="0.25">
      <c r="A9" s="149"/>
      <c r="B9" s="150"/>
      <c r="C9" s="150"/>
      <c r="D9" s="150"/>
      <c r="E9" s="150"/>
      <c r="F9" s="150"/>
      <c r="G9" s="150"/>
      <c r="H9" s="150"/>
      <c r="I9" s="143"/>
      <c r="J9" s="143"/>
      <c r="K9" s="151"/>
      <c r="L9" s="158"/>
      <c r="M9" s="148"/>
    </row>
    <row r="10" spans="1:13" ht="15" customHeight="1" x14ac:dyDescent="0.25">
      <c r="A10" s="457" t="s">
        <v>287</v>
      </c>
      <c r="B10" s="458"/>
      <c r="C10" s="458"/>
      <c r="D10" s="458"/>
      <c r="E10" s="458"/>
      <c r="F10" s="458"/>
      <c r="G10" s="458"/>
      <c r="H10" s="458"/>
      <c r="I10" s="458"/>
      <c r="J10" s="458"/>
      <c r="K10" s="459"/>
      <c r="L10" s="81" t="str">
        <f>IF(SUM(L11:L22)&gt;0,SUM(L11:L22),"")</f>
        <v/>
      </c>
      <c r="M10" s="46" t="str">
        <f>IF(SUM(M11:M22)&gt;0,SUM(M11:M22),"")</f>
        <v/>
      </c>
    </row>
    <row r="11" spans="1:13" ht="15" customHeight="1" x14ac:dyDescent="0.25">
      <c r="A11" s="368" t="s">
        <v>78</v>
      </c>
      <c r="B11" s="281"/>
      <c r="C11" s="281"/>
      <c r="D11" s="281"/>
      <c r="E11" s="281"/>
      <c r="F11" s="281"/>
      <c r="G11" s="281"/>
      <c r="H11" s="282"/>
      <c r="I11" s="68">
        <v>0.4</v>
      </c>
      <c r="J11" s="68" t="s">
        <v>39</v>
      </c>
      <c r="K11" s="52">
        <v>25</v>
      </c>
      <c r="L11" s="51"/>
      <c r="M11" s="53" t="str">
        <f t="shared" ref="M11:M22" si="0">IF(L11="","",(L11*I11*Messedauer))</f>
        <v/>
      </c>
    </row>
    <row r="12" spans="1:13" x14ac:dyDescent="0.25">
      <c r="A12" s="368" t="s">
        <v>559</v>
      </c>
      <c r="B12" s="281"/>
      <c r="C12" s="281"/>
      <c r="D12" s="281"/>
      <c r="E12" s="281"/>
      <c r="F12" s="281"/>
      <c r="G12" s="281"/>
      <c r="H12" s="282"/>
      <c r="I12" s="68">
        <v>0.35</v>
      </c>
      <c r="J12" s="68" t="s">
        <v>39</v>
      </c>
      <c r="K12" s="52">
        <v>36</v>
      </c>
      <c r="L12" s="51"/>
      <c r="M12" s="53" t="str">
        <f t="shared" si="0"/>
        <v/>
      </c>
    </row>
    <row r="13" spans="1:13" x14ac:dyDescent="0.25">
      <c r="A13" s="368" t="s">
        <v>221</v>
      </c>
      <c r="B13" s="281"/>
      <c r="C13" s="281"/>
      <c r="D13" s="281"/>
      <c r="E13" s="281"/>
      <c r="F13" s="281"/>
      <c r="G13" s="281"/>
      <c r="H13" s="282"/>
      <c r="I13" s="68">
        <v>0.35</v>
      </c>
      <c r="J13" s="68" t="s">
        <v>39</v>
      </c>
      <c r="K13" s="52">
        <v>25</v>
      </c>
      <c r="L13" s="51"/>
      <c r="M13" s="53" t="str">
        <f t="shared" si="0"/>
        <v/>
      </c>
    </row>
    <row r="14" spans="1:13" x14ac:dyDescent="0.25">
      <c r="A14" s="368" t="s">
        <v>203</v>
      </c>
      <c r="B14" s="281"/>
      <c r="C14" s="281"/>
      <c r="D14" s="281"/>
      <c r="E14" s="281"/>
      <c r="F14" s="281"/>
      <c r="G14" s="281"/>
      <c r="H14" s="282"/>
      <c r="I14" s="68">
        <v>0.35</v>
      </c>
      <c r="J14" s="68" t="s">
        <v>39</v>
      </c>
      <c r="K14" s="52">
        <v>25</v>
      </c>
      <c r="L14" s="51"/>
      <c r="M14" s="53" t="str">
        <f t="shared" si="0"/>
        <v/>
      </c>
    </row>
    <row r="15" spans="1:13" x14ac:dyDescent="0.25">
      <c r="A15" s="368" t="s">
        <v>603</v>
      </c>
      <c r="B15" s="281"/>
      <c r="C15" s="281"/>
      <c r="D15" s="281"/>
      <c r="E15" s="281"/>
      <c r="F15" s="281"/>
      <c r="G15" s="281"/>
      <c r="H15" s="282"/>
      <c r="I15" s="68">
        <v>0.4</v>
      </c>
      <c r="J15" s="68" t="s">
        <v>39</v>
      </c>
      <c r="K15" s="52">
        <v>25</v>
      </c>
      <c r="L15" s="51"/>
      <c r="M15" s="53" t="str">
        <f t="shared" ref="M15" si="1">IF(L15="","",(L15*I15*Messedauer))</f>
        <v/>
      </c>
    </row>
    <row r="16" spans="1:13" ht="15" customHeight="1" x14ac:dyDescent="0.25">
      <c r="A16" s="368" t="s">
        <v>582</v>
      </c>
      <c r="B16" s="281"/>
      <c r="C16" s="281"/>
      <c r="D16" s="281"/>
      <c r="E16" s="281"/>
      <c r="F16" s="281"/>
      <c r="G16" s="281"/>
      <c r="H16" s="282"/>
      <c r="I16" s="68">
        <v>0.35</v>
      </c>
      <c r="J16" s="68" t="s">
        <v>39</v>
      </c>
      <c r="K16" s="52">
        <v>25</v>
      </c>
      <c r="L16" s="51"/>
      <c r="M16" s="53" t="str">
        <f t="shared" si="0"/>
        <v/>
      </c>
    </row>
    <row r="17" spans="1:13" ht="15" customHeight="1" x14ac:dyDescent="0.25">
      <c r="A17" s="368" t="s">
        <v>584</v>
      </c>
      <c r="B17" s="281"/>
      <c r="C17" s="281"/>
      <c r="D17" s="281"/>
      <c r="E17" s="281"/>
      <c r="F17" s="281"/>
      <c r="G17" s="281"/>
      <c r="H17" s="282"/>
      <c r="I17" s="68">
        <v>0.35</v>
      </c>
      <c r="J17" s="68" t="s">
        <v>39</v>
      </c>
      <c r="K17" s="52">
        <v>25</v>
      </c>
      <c r="L17" s="51"/>
      <c r="M17" s="53" t="str">
        <f t="shared" ref="M17" si="2">IF(L17="","",(L17*I17*Messedauer))</f>
        <v/>
      </c>
    </row>
    <row r="18" spans="1:13" x14ac:dyDescent="0.25">
      <c r="A18" s="368" t="s">
        <v>560</v>
      </c>
      <c r="B18" s="281"/>
      <c r="C18" s="281"/>
      <c r="D18" s="281"/>
      <c r="E18" s="281"/>
      <c r="F18" s="281"/>
      <c r="G18" s="281"/>
      <c r="H18" s="282"/>
      <c r="I18" s="68">
        <v>0.35</v>
      </c>
      <c r="J18" s="68" t="s">
        <v>39</v>
      </c>
      <c r="K18" s="52">
        <v>36</v>
      </c>
      <c r="L18" s="51"/>
      <c r="M18" s="53" t="str">
        <f t="shared" si="0"/>
        <v/>
      </c>
    </row>
    <row r="19" spans="1:13" x14ac:dyDescent="0.25">
      <c r="A19" s="368" t="s">
        <v>604</v>
      </c>
      <c r="B19" s="281"/>
      <c r="C19" s="281"/>
      <c r="D19" s="281"/>
      <c r="E19" s="281"/>
      <c r="F19" s="281"/>
      <c r="G19" s="281"/>
      <c r="H19" s="282"/>
      <c r="I19" s="68">
        <v>0.35</v>
      </c>
      <c r="J19" s="68" t="s">
        <v>39</v>
      </c>
      <c r="K19" s="52">
        <v>49</v>
      </c>
      <c r="L19" s="51"/>
      <c r="M19" s="53" t="str">
        <f t="shared" si="0"/>
        <v/>
      </c>
    </row>
    <row r="20" spans="1:13" ht="15" customHeight="1" x14ac:dyDescent="0.25">
      <c r="A20" s="368" t="s">
        <v>581</v>
      </c>
      <c r="B20" s="281"/>
      <c r="C20" s="281"/>
      <c r="D20" s="281"/>
      <c r="E20" s="281"/>
      <c r="F20" s="281"/>
      <c r="G20" s="281"/>
      <c r="H20" s="282"/>
      <c r="I20" s="68">
        <v>0.6</v>
      </c>
      <c r="J20" s="68" t="s">
        <v>39</v>
      </c>
      <c r="K20" s="52">
        <v>16</v>
      </c>
      <c r="L20" s="51"/>
      <c r="M20" s="53" t="str">
        <f t="shared" si="0"/>
        <v/>
      </c>
    </row>
    <row r="21" spans="1:13" x14ac:dyDescent="0.25">
      <c r="A21" s="368" t="s">
        <v>204</v>
      </c>
      <c r="B21" s="281"/>
      <c r="C21" s="281"/>
      <c r="D21" s="281"/>
      <c r="E21" s="281"/>
      <c r="F21" s="281"/>
      <c r="G21" s="281"/>
      <c r="H21" s="282"/>
      <c r="I21" s="68">
        <v>0.4</v>
      </c>
      <c r="J21" s="68" t="s">
        <v>39</v>
      </c>
      <c r="K21" s="52">
        <v>25</v>
      </c>
      <c r="L21" s="51"/>
      <c r="M21" s="53" t="str">
        <f t="shared" si="0"/>
        <v/>
      </c>
    </row>
    <row r="22" spans="1:13" x14ac:dyDescent="0.25">
      <c r="A22" s="368" t="s">
        <v>583</v>
      </c>
      <c r="B22" s="281"/>
      <c r="C22" s="281"/>
      <c r="D22" s="281"/>
      <c r="E22" s="281"/>
      <c r="F22" s="281"/>
      <c r="G22" s="281"/>
      <c r="H22" s="282"/>
      <c r="I22" s="68">
        <v>0.35</v>
      </c>
      <c r="J22" s="68" t="s">
        <v>39</v>
      </c>
      <c r="K22" s="52">
        <v>36</v>
      </c>
      <c r="L22" s="51"/>
      <c r="M22" s="53" t="str">
        <f t="shared" si="0"/>
        <v/>
      </c>
    </row>
    <row r="23" spans="1:13" ht="15" customHeight="1" x14ac:dyDescent="0.25">
      <c r="A23" s="295" t="s">
        <v>288</v>
      </c>
      <c r="B23" s="296"/>
      <c r="C23" s="296"/>
      <c r="D23" s="296"/>
      <c r="E23" s="296"/>
      <c r="F23" s="296"/>
      <c r="G23" s="296"/>
      <c r="H23" s="296"/>
      <c r="I23" s="296"/>
      <c r="J23" s="296"/>
      <c r="K23" s="297"/>
      <c r="L23" s="81" t="str">
        <f>IF(SUM(L24:L32)&gt;0,SUM(L24:L32),"")</f>
        <v/>
      </c>
      <c r="M23" s="46" t="str">
        <f>IF(SUM(M24:M32)&gt;0,SUM(M24:M32),"")</f>
        <v/>
      </c>
    </row>
    <row r="24" spans="1:13" ht="15" customHeight="1" x14ac:dyDescent="0.25">
      <c r="A24" s="385" t="s">
        <v>224</v>
      </c>
      <c r="B24" s="293"/>
      <c r="C24" s="293"/>
      <c r="D24" s="293"/>
      <c r="E24" s="293"/>
      <c r="F24" s="293"/>
      <c r="G24" s="293"/>
      <c r="H24" s="294"/>
      <c r="I24" s="68">
        <v>0.35</v>
      </c>
      <c r="J24" s="68" t="s">
        <v>39</v>
      </c>
      <c r="K24" s="52">
        <v>1</v>
      </c>
      <c r="L24" s="51"/>
      <c r="M24" s="53" t="str">
        <f t="shared" ref="M24:M32" si="3">IF(L24="","",(L24*I24*Messedauer))</f>
        <v/>
      </c>
    </row>
    <row r="25" spans="1:13" ht="15" customHeight="1" x14ac:dyDescent="0.25">
      <c r="A25" s="385" t="s">
        <v>222</v>
      </c>
      <c r="B25" s="293"/>
      <c r="C25" s="293"/>
      <c r="D25" s="293"/>
      <c r="E25" s="293"/>
      <c r="F25" s="293"/>
      <c r="G25" s="293"/>
      <c r="H25" s="294"/>
      <c r="I25" s="68">
        <v>0.35</v>
      </c>
      <c r="J25" s="68" t="s">
        <v>39</v>
      </c>
      <c r="K25" s="52">
        <v>1</v>
      </c>
      <c r="L25" s="51"/>
      <c r="M25" s="53" t="str">
        <f t="shared" si="3"/>
        <v/>
      </c>
    </row>
    <row r="26" spans="1:13" ht="15" customHeight="1" x14ac:dyDescent="0.25">
      <c r="A26" s="385" t="s">
        <v>225</v>
      </c>
      <c r="B26" s="293"/>
      <c r="C26" s="293"/>
      <c r="D26" s="293"/>
      <c r="E26" s="293"/>
      <c r="F26" s="293"/>
      <c r="G26" s="293"/>
      <c r="H26" s="294"/>
      <c r="I26" s="68">
        <v>0.4</v>
      </c>
      <c r="J26" s="68" t="s">
        <v>39</v>
      </c>
      <c r="K26" s="52">
        <v>1</v>
      </c>
      <c r="L26" s="51"/>
      <c r="M26" s="53" t="str">
        <f t="shared" si="3"/>
        <v/>
      </c>
    </row>
    <row r="27" spans="1:13" x14ac:dyDescent="0.25">
      <c r="A27" s="368" t="s">
        <v>223</v>
      </c>
      <c r="B27" s="281"/>
      <c r="C27" s="281"/>
      <c r="D27" s="281"/>
      <c r="E27" s="281"/>
      <c r="F27" s="281"/>
      <c r="G27" s="281"/>
      <c r="H27" s="282"/>
      <c r="I27" s="68">
        <v>0.4</v>
      </c>
      <c r="J27" s="68" t="s">
        <v>39</v>
      </c>
      <c r="K27" s="52">
        <v>1</v>
      </c>
      <c r="L27" s="51"/>
      <c r="M27" s="53" t="str">
        <f t="shared" si="3"/>
        <v/>
      </c>
    </row>
    <row r="28" spans="1:13" ht="15" customHeight="1" x14ac:dyDescent="0.25">
      <c r="A28" s="368" t="s">
        <v>226</v>
      </c>
      <c r="B28" s="281"/>
      <c r="C28" s="281"/>
      <c r="D28" s="281"/>
      <c r="E28" s="281"/>
      <c r="F28" s="281"/>
      <c r="G28" s="281"/>
      <c r="H28" s="282"/>
      <c r="I28" s="68">
        <v>0.4</v>
      </c>
      <c r="J28" s="68" t="s">
        <v>39</v>
      </c>
      <c r="K28" s="52">
        <v>9</v>
      </c>
      <c r="L28" s="51"/>
      <c r="M28" s="53" t="str">
        <f t="shared" si="3"/>
        <v/>
      </c>
    </row>
    <row r="29" spans="1:13" ht="15" customHeight="1" x14ac:dyDescent="0.25">
      <c r="A29" s="368" t="s">
        <v>205</v>
      </c>
      <c r="B29" s="281"/>
      <c r="C29" s="281"/>
      <c r="D29" s="281"/>
      <c r="E29" s="281"/>
      <c r="F29" s="281"/>
      <c r="G29" s="281"/>
      <c r="H29" s="282"/>
      <c r="I29" s="68">
        <v>0.65</v>
      </c>
      <c r="J29" s="68" t="s">
        <v>39</v>
      </c>
      <c r="K29" s="52">
        <v>25</v>
      </c>
      <c r="L29" s="51"/>
      <c r="M29" s="53" t="str">
        <f t="shared" si="3"/>
        <v/>
      </c>
    </row>
    <row r="30" spans="1:13" ht="15" customHeight="1" x14ac:dyDescent="0.25">
      <c r="A30" s="368" t="s">
        <v>206</v>
      </c>
      <c r="B30" s="281"/>
      <c r="C30" s="281"/>
      <c r="D30" s="281"/>
      <c r="E30" s="281"/>
      <c r="F30" s="281"/>
      <c r="G30" s="281"/>
      <c r="H30" s="282"/>
      <c r="I30" s="68">
        <v>0.65</v>
      </c>
      <c r="J30" s="68" t="s">
        <v>39</v>
      </c>
      <c r="K30" s="52">
        <v>36</v>
      </c>
      <c r="L30" s="51"/>
      <c r="M30" s="53" t="str">
        <f t="shared" si="3"/>
        <v/>
      </c>
    </row>
    <row r="31" spans="1:13" ht="15" customHeight="1" x14ac:dyDescent="0.25">
      <c r="A31" s="368" t="s">
        <v>207</v>
      </c>
      <c r="B31" s="281"/>
      <c r="C31" s="281"/>
      <c r="D31" s="281"/>
      <c r="E31" s="281"/>
      <c r="F31" s="281"/>
      <c r="G31" s="281"/>
      <c r="H31" s="282"/>
      <c r="I31" s="68">
        <v>0.65</v>
      </c>
      <c r="J31" s="68" t="s">
        <v>39</v>
      </c>
      <c r="K31" s="52">
        <v>16</v>
      </c>
      <c r="L31" s="51"/>
      <c r="M31" s="53" t="str">
        <f t="shared" si="3"/>
        <v/>
      </c>
    </row>
    <row r="32" spans="1:13" ht="15" customHeight="1" x14ac:dyDescent="0.25">
      <c r="A32" s="368" t="s">
        <v>227</v>
      </c>
      <c r="B32" s="281"/>
      <c r="C32" s="281"/>
      <c r="D32" s="281"/>
      <c r="E32" s="281"/>
      <c r="F32" s="281"/>
      <c r="G32" s="281"/>
      <c r="H32" s="282"/>
      <c r="I32" s="68">
        <v>0.4</v>
      </c>
      <c r="J32" s="68" t="s">
        <v>39</v>
      </c>
      <c r="K32" s="52">
        <v>1</v>
      </c>
      <c r="L32" s="51"/>
      <c r="M32" s="53" t="str">
        <f t="shared" si="3"/>
        <v/>
      </c>
    </row>
    <row r="33" spans="1:13" ht="15" customHeight="1" x14ac:dyDescent="0.25">
      <c r="A33" s="295" t="s">
        <v>297</v>
      </c>
      <c r="B33" s="296"/>
      <c r="C33" s="296"/>
      <c r="D33" s="296"/>
      <c r="E33" s="296"/>
      <c r="F33" s="296"/>
      <c r="G33" s="296"/>
      <c r="H33" s="296"/>
      <c r="I33" s="296"/>
      <c r="J33" s="296"/>
      <c r="K33" s="297"/>
      <c r="L33" s="82" t="str">
        <f>IF(SUM(L34:L41)&gt;0,SUM(L34:L41),"")</f>
        <v/>
      </c>
      <c r="M33" s="63" t="str">
        <f>IF(SUM(M34:M41)&gt;0,SUM(M34:M41),"")</f>
        <v/>
      </c>
    </row>
    <row r="34" spans="1:13" x14ac:dyDescent="0.25">
      <c r="A34" s="368" t="s">
        <v>84</v>
      </c>
      <c r="B34" s="281"/>
      <c r="C34" s="281"/>
      <c r="D34" s="281"/>
      <c r="E34" s="281"/>
      <c r="F34" s="281"/>
      <c r="G34" s="281"/>
      <c r="H34" s="282"/>
      <c r="I34" s="68">
        <v>0.35</v>
      </c>
      <c r="J34" s="68" t="s">
        <v>39</v>
      </c>
      <c r="K34" s="52">
        <v>1</v>
      </c>
      <c r="L34" s="51"/>
      <c r="M34" s="53" t="str">
        <f t="shared" ref="M34:M41" si="4">IF(L34="","",(L34*I34*Messedauer))</f>
        <v/>
      </c>
    </row>
    <row r="35" spans="1:13" x14ac:dyDescent="0.25">
      <c r="A35" s="368" t="s">
        <v>85</v>
      </c>
      <c r="B35" s="281"/>
      <c r="C35" s="281"/>
      <c r="D35" s="281"/>
      <c r="E35" s="281"/>
      <c r="F35" s="281"/>
      <c r="G35" s="281"/>
      <c r="H35" s="282"/>
      <c r="I35" s="68">
        <v>0.35</v>
      </c>
      <c r="J35" s="68" t="s">
        <v>39</v>
      </c>
      <c r="K35" s="52">
        <v>1</v>
      </c>
      <c r="L35" s="51"/>
      <c r="M35" s="53" t="str">
        <f t="shared" si="4"/>
        <v/>
      </c>
    </row>
    <row r="36" spans="1:13" x14ac:dyDescent="0.25">
      <c r="A36" s="368" t="s">
        <v>86</v>
      </c>
      <c r="B36" s="281"/>
      <c r="C36" s="281"/>
      <c r="D36" s="281"/>
      <c r="E36" s="281"/>
      <c r="F36" s="281"/>
      <c r="G36" s="281"/>
      <c r="H36" s="282"/>
      <c r="I36" s="68">
        <v>0.35</v>
      </c>
      <c r="J36" s="68" t="s">
        <v>39</v>
      </c>
      <c r="K36" s="52">
        <v>1</v>
      </c>
      <c r="L36" s="51"/>
      <c r="M36" s="53" t="str">
        <f t="shared" si="4"/>
        <v/>
      </c>
    </row>
    <row r="37" spans="1:13" x14ac:dyDescent="0.25">
      <c r="A37" s="368" t="s">
        <v>87</v>
      </c>
      <c r="B37" s="281"/>
      <c r="C37" s="281"/>
      <c r="D37" s="281"/>
      <c r="E37" s="281"/>
      <c r="F37" s="281"/>
      <c r="G37" s="281"/>
      <c r="H37" s="282"/>
      <c r="I37" s="68">
        <v>0.35</v>
      </c>
      <c r="J37" s="68" t="s">
        <v>39</v>
      </c>
      <c r="K37" s="52">
        <v>1</v>
      </c>
      <c r="L37" s="51"/>
      <c r="M37" s="53" t="str">
        <f t="shared" si="4"/>
        <v/>
      </c>
    </row>
    <row r="38" spans="1:13" x14ac:dyDescent="0.25">
      <c r="A38" s="368" t="s">
        <v>88</v>
      </c>
      <c r="B38" s="281"/>
      <c r="C38" s="281"/>
      <c r="D38" s="281"/>
      <c r="E38" s="281"/>
      <c r="F38" s="281"/>
      <c r="G38" s="281"/>
      <c r="H38" s="282"/>
      <c r="I38" s="68">
        <v>0.35</v>
      </c>
      <c r="J38" s="68" t="s">
        <v>39</v>
      </c>
      <c r="K38" s="52">
        <v>1</v>
      </c>
      <c r="L38" s="51"/>
      <c r="M38" s="53" t="str">
        <f t="shared" si="4"/>
        <v/>
      </c>
    </row>
    <row r="39" spans="1:13" x14ac:dyDescent="0.25">
      <c r="A39" s="368" t="s">
        <v>89</v>
      </c>
      <c r="B39" s="281"/>
      <c r="C39" s="281"/>
      <c r="D39" s="281"/>
      <c r="E39" s="281"/>
      <c r="F39" s="281"/>
      <c r="G39" s="281"/>
      <c r="H39" s="282"/>
      <c r="I39" s="68">
        <v>0.35</v>
      </c>
      <c r="J39" s="68" t="s">
        <v>39</v>
      </c>
      <c r="K39" s="52">
        <v>1</v>
      </c>
      <c r="L39" s="51"/>
      <c r="M39" s="53" t="str">
        <f t="shared" si="4"/>
        <v/>
      </c>
    </row>
    <row r="40" spans="1:13" x14ac:dyDescent="0.25">
      <c r="A40" s="368" t="s">
        <v>90</v>
      </c>
      <c r="B40" s="281"/>
      <c r="C40" s="281"/>
      <c r="D40" s="281"/>
      <c r="E40" s="281"/>
      <c r="F40" s="281"/>
      <c r="G40" s="281"/>
      <c r="H40" s="282"/>
      <c r="I40" s="68">
        <v>0.4</v>
      </c>
      <c r="J40" s="68" t="s">
        <v>39</v>
      </c>
      <c r="K40" s="52">
        <v>1</v>
      </c>
      <c r="L40" s="51"/>
      <c r="M40" s="53" t="str">
        <f t="shared" si="4"/>
        <v/>
      </c>
    </row>
    <row r="41" spans="1:13" x14ac:dyDescent="0.25">
      <c r="A41" s="368" t="s">
        <v>208</v>
      </c>
      <c r="B41" s="281"/>
      <c r="C41" s="281"/>
      <c r="D41" s="281"/>
      <c r="E41" s="281"/>
      <c r="F41" s="281"/>
      <c r="G41" s="281"/>
      <c r="H41" s="282"/>
      <c r="I41" s="68">
        <v>2.25</v>
      </c>
      <c r="J41" s="68" t="s">
        <v>39</v>
      </c>
      <c r="K41" s="52">
        <v>1</v>
      </c>
      <c r="L41" s="51"/>
      <c r="M41" s="53" t="str">
        <f t="shared" si="4"/>
        <v/>
      </c>
    </row>
    <row r="42" spans="1:13" ht="14.25" customHeight="1" x14ac:dyDescent="0.25">
      <c r="A42" s="295" t="s">
        <v>296</v>
      </c>
      <c r="B42" s="296"/>
      <c r="C42" s="296"/>
      <c r="D42" s="296"/>
      <c r="E42" s="296"/>
      <c r="F42" s="296"/>
      <c r="G42" s="296"/>
      <c r="H42" s="296"/>
      <c r="I42" s="296"/>
      <c r="J42" s="296"/>
      <c r="K42" s="297"/>
      <c r="L42" s="83" t="str">
        <f>IF(SUM(L43:L49)&gt;0,SUM(L43:L49),"")</f>
        <v/>
      </c>
      <c r="M42" s="55" t="str">
        <f>IF(SUM(M43:M49)&gt;0,SUM(M43:M49),"")</f>
        <v/>
      </c>
    </row>
    <row r="43" spans="1:13" x14ac:dyDescent="0.25">
      <c r="A43" s="385" t="s">
        <v>307</v>
      </c>
      <c r="B43" s="293"/>
      <c r="C43" s="293"/>
      <c r="D43" s="293"/>
      <c r="E43" s="293"/>
      <c r="F43" s="293"/>
      <c r="G43" s="293"/>
      <c r="H43" s="294"/>
      <c r="I43" s="68">
        <v>35</v>
      </c>
      <c r="J43" s="68" t="s">
        <v>39</v>
      </c>
      <c r="K43" s="52">
        <v>1</v>
      </c>
      <c r="L43" s="51"/>
      <c r="M43" s="53" t="str">
        <f>IF(L43="","",(L43*I43*Messedauer))</f>
        <v/>
      </c>
    </row>
    <row r="44" spans="1:13" ht="39" customHeight="1" x14ac:dyDescent="0.25">
      <c r="A44" s="429" t="s">
        <v>565</v>
      </c>
      <c r="B44" s="430"/>
      <c r="C44" s="430"/>
      <c r="D44" s="430"/>
      <c r="E44" s="430"/>
      <c r="F44" s="430"/>
      <c r="G44" s="430"/>
      <c r="H44" s="431"/>
      <c r="I44" s="68">
        <v>149</v>
      </c>
      <c r="J44" s="68" t="s">
        <v>39</v>
      </c>
      <c r="K44" s="52">
        <v>1</v>
      </c>
      <c r="L44" s="51"/>
      <c r="M44" s="53" t="str">
        <f>IF(L44="","",(L44*I44*Messedauer))</f>
        <v/>
      </c>
    </row>
    <row r="45" spans="1:13" ht="39" customHeight="1" x14ac:dyDescent="0.25">
      <c r="A45" s="429" t="s">
        <v>566</v>
      </c>
      <c r="B45" s="430"/>
      <c r="C45" s="430"/>
      <c r="D45" s="430"/>
      <c r="E45" s="430"/>
      <c r="F45" s="430"/>
      <c r="G45" s="430"/>
      <c r="H45" s="431"/>
      <c r="I45" s="68">
        <v>179</v>
      </c>
      <c r="J45" s="68" t="s">
        <v>39</v>
      </c>
      <c r="K45" s="52">
        <v>1</v>
      </c>
      <c r="L45" s="51"/>
      <c r="M45" s="53" t="str">
        <f>IF(L45="","",(L45*I45*Messedauer))</f>
        <v/>
      </c>
    </row>
    <row r="46" spans="1:13" ht="15" customHeight="1" x14ac:dyDescent="0.25">
      <c r="A46" s="368" t="s">
        <v>308</v>
      </c>
      <c r="B46" s="281"/>
      <c r="C46" s="281"/>
      <c r="D46" s="281"/>
      <c r="E46" s="281"/>
      <c r="F46" s="281"/>
      <c r="G46" s="281"/>
      <c r="H46" s="282"/>
      <c r="I46" s="68">
        <v>49</v>
      </c>
      <c r="J46" s="68" t="s">
        <v>209</v>
      </c>
      <c r="K46" s="52">
        <v>1</v>
      </c>
      <c r="L46" s="165"/>
      <c r="M46" s="53" t="str">
        <f>IF(L46="","",PRODUCT(L46,I46))</f>
        <v/>
      </c>
    </row>
    <row r="47" spans="1:13" ht="15" customHeight="1" x14ac:dyDescent="0.25">
      <c r="A47" s="368" t="s">
        <v>268</v>
      </c>
      <c r="B47" s="281"/>
      <c r="C47" s="281"/>
      <c r="D47" s="281"/>
      <c r="E47" s="281"/>
      <c r="F47" s="281"/>
      <c r="G47" s="281"/>
      <c r="H47" s="282"/>
      <c r="I47" s="68">
        <v>33</v>
      </c>
      <c r="J47" s="68" t="s">
        <v>39</v>
      </c>
      <c r="K47" s="52">
        <v>1</v>
      </c>
      <c r="L47" s="165"/>
      <c r="M47" s="53" t="str">
        <f>IF(L47="","",(L47*I47*Messedauer))</f>
        <v/>
      </c>
    </row>
    <row r="48" spans="1:13" ht="15" customHeight="1" x14ac:dyDescent="0.25">
      <c r="A48" s="368" t="s">
        <v>269</v>
      </c>
      <c r="B48" s="281"/>
      <c r="C48" s="281"/>
      <c r="D48" s="281"/>
      <c r="E48" s="281"/>
      <c r="F48" s="281"/>
      <c r="G48" s="281"/>
      <c r="H48" s="282"/>
      <c r="I48" s="68">
        <v>33</v>
      </c>
      <c r="J48" s="68" t="s">
        <v>39</v>
      </c>
      <c r="K48" s="52">
        <v>1</v>
      </c>
      <c r="L48" s="165"/>
      <c r="M48" s="53" t="str">
        <f>IF(L48="","",(L48*I48*Messedauer))</f>
        <v/>
      </c>
    </row>
    <row r="49" spans="1:13" x14ac:dyDescent="0.25">
      <c r="A49" s="368" t="s">
        <v>91</v>
      </c>
      <c r="B49" s="281"/>
      <c r="C49" s="281"/>
      <c r="D49" s="281"/>
      <c r="E49" s="281"/>
      <c r="F49" s="281"/>
      <c r="G49" s="281"/>
      <c r="H49" s="282"/>
      <c r="I49" s="68">
        <v>8.9</v>
      </c>
      <c r="J49" s="68" t="s">
        <v>39</v>
      </c>
      <c r="K49" s="52">
        <v>1</v>
      </c>
      <c r="L49" s="51"/>
      <c r="M49" s="53" t="str">
        <f>IF(L49="","",(L49*I49*Messedauer))</f>
        <v/>
      </c>
    </row>
    <row r="50" spans="1:13" ht="15" customHeight="1" x14ac:dyDescent="0.25">
      <c r="A50" s="295" t="s">
        <v>289</v>
      </c>
      <c r="B50" s="296"/>
      <c r="C50" s="296"/>
      <c r="D50" s="296"/>
      <c r="E50" s="296"/>
      <c r="F50" s="296"/>
      <c r="G50" s="296"/>
      <c r="H50" s="296"/>
      <c r="I50" s="296"/>
      <c r="J50" s="296"/>
      <c r="K50" s="297"/>
      <c r="L50" s="83" t="str">
        <f>IF(SUM(L51:L64)&gt;0,SUM(L51:L64),"")</f>
        <v/>
      </c>
      <c r="M50" s="55" t="str">
        <f>IF(SUM(M51:M65)&gt;0,SUM(M51:M65),"")</f>
        <v/>
      </c>
    </row>
    <row r="51" spans="1:13" ht="15" customHeight="1" x14ac:dyDescent="0.25">
      <c r="A51" s="385" t="s">
        <v>210</v>
      </c>
      <c r="B51" s="293"/>
      <c r="C51" s="293"/>
      <c r="D51" s="293"/>
      <c r="E51" s="293"/>
      <c r="F51" s="293"/>
      <c r="G51" s="293"/>
      <c r="H51" s="294"/>
      <c r="I51" s="68">
        <v>21.9</v>
      </c>
      <c r="J51" s="68" t="s">
        <v>39</v>
      </c>
      <c r="K51" s="52">
        <v>1</v>
      </c>
      <c r="L51" s="51"/>
      <c r="M51" s="53" t="str">
        <f t="shared" ref="M51:M64" si="5">IF(L51="","",(L51*I51*Messedauer))</f>
        <v/>
      </c>
    </row>
    <row r="52" spans="1:13" x14ac:dyDescent="0.25">
      <c r="A52" s="368" t="s">
        <v>212</v>
      </c>
      <c r="B52" s="281"/>
      <c r="C52" s="281"/>
      <c r="D52" s="281"/>
      <c r="E52" s="281"/>
      <c r="F52" s="281"/>
      <c r="G52" s="281"/>
      <c r="H52" s="282"/>
      <c r="I52" s="68">
        <v>21.9</v>
      </c>
      <c r="J52" s="68" t="s">
        <v>39</v>
      </c>
      <c r="K52" s="52">
        <v>1</v>
      </c>
      <c r="L52" s="51"/>
      <c r="M52" s="53" t="str">
        <f t="shared" si="5"/>
        <v/>
      </c>
    </row>
    <row r="53" spans="1:13" x14ac:dyDescent="0.25">
      <c r="A53" s="368" t="s">
        <v>211</v>
      </c>
      <c r="B53" s="281"/>
      <c r="C53" s="281"/>
      <c r="D53" s="281"/>
      <c r="E53" s="281"/>
      <c r="F53" s="281"/>
      <c r="G53" s="281"/>
      <c r="H53" s="282"/>
      <c r="I53" s="68">
        <v>31.9</v>
      </c>
      <c r="J53" s="68" t="s">
        <v>39</v>
      </c>
      <c r="K53" s="52">
        <v>1</v>
      </c>
      <c r="L53" s="51"/>
      <c r="M53" s="53" t="str">
        <f t="shared" si="5"/>
        <v/>
      </c>
    </row>
    <row r="54" spans="1:13" x14ac:dyDescent="0.25">
      <c r="A54" s="368" t="s">
        <v>575</v>
      </c>
      <c r="B54" s="281"/>
      <c r="C54" s="281"/>
      <c r="D54" s="281"/>
      <c r="E54" s="281"/>
      <c r="F54" s="281"/>
      <c r="G54" s="281"/>
      <c r="H54" s="282"/>
      <c r="I54" s="68">
        <v>19.899999999999999</v>
      </c>
      <c r="J54" s="68" t="s">
        <v>39</v>
      </c>
      <c r="K54" s="52">
        <v>1</v>
      </c>
      <c r="L54" s="51"/>
      <c r="M54" s="53" t="str">
        <f t="shared" si="5"/>
        <v/>
      </c>
    </row>
    <row r="55" spans="1:13" s="198" customFormat="1" x14ac:dyDescent="0.25">
      <c r="A55" s="429" t="s">
        <v>576</v>
      </c>
      <c r="B55" s="291"/>
      <c r="C55" s="291"/>
      <c r="D55" s="291"/>
      <c r="E55" s="291"/>
      <c r="F55" s="291"/>
      <c r="G55" s="291"/>
      <c r="H55" s="292"/>
      <c r="I55" s="194">
        <v>34.9</v>
      </c>
      <c r="J55" s="194" t="s">
        <v>39</v>
      </c>
      <c r="K55" s="195">
        <v>1</v>
      </c>
      <c r="L55" s="196"/>
      <c r="M55" s="197" t="str">
        <f t="shared" si="5"/>
        <v/>
      </c>
    </row>
    <row r="56" spans="1:13" x14ac:dyDescent="0.25">
      <c r="A56" s="385" t="s">
        <v>305</v>
      </c>
      <c r="B56" s="281"/>
      <c r="C56" s="281"/>
      <c r="D56" s="281"/>
      <c r="E56" s="281"/>
      <c r="F56" s="281"/>
      <c r="G56" s="281"/>
      <c r="H56" s="282"/>
      <c r="I56" s="68">
        <v>29.9</v>
      </c>
      <c r="J56" s="68" t="s">
        <v>306</v>
      </c>
      <c r="K56" s="52">
        <v>1</v>
      </c>
      <c r="L56" s="51"/>
      <c r="M56" s="53" t="str">
        <f>IF(L56="","",(L56*I56))</f>
        <v/>
      </c>
    </row>
    <row r="57" spans="1:13" x14ac:dyDescent="0.25">
      <c r="A57" s="368" t="s">
        <v>573</v>
      </c>
      <c r="B57" s="281"/>
      <c r="C57" s="281"/>
      <c r="D57" s="281"/>
      <c r="E57" s="281"/>
      <c r="F57" s="281"/>
      <c r="G57" s="281"/>
      <c r="H57" s="282"/>
      <c r="I57" s="68">
        <v>65</v>
      </c>
      <c r="J57" s="68" t="s">
        <v>39</v>
      </c>
      <c r="K57" s="52">
        <v>1</v>
      </c>
      <c r="L57" s="51"/>
      <c r="M57" s="53" t="str">
        <f>IF(L57="","",(L57*I57*Messedauer))</f>
        <v/>
      </c>
    </row>
    <row r="58" spans="1:13" x14ac:dyDescent="0.25">
      <c r="A58" s="368" t="s">
        <v>572</v>
      </c>
      <c r="B58" s="281"/>
      <c r="C58" s="281"/>
      <c r="D58" s="281"/>
      <c r="E58" s="281"/>
      <c r="F58" s="281"/>
      <c r="G58" s="281"/>
      <c r="H58" s="282"/>
      <c r="I58" s="68">
        <v>33</v>
      </c>
      <c r="J58" s="68" t="s">
        <v>39</v>
      </c>
      <c r="K58" s="52">
        <v>1</v>
      </c>
      <c r="L58" s="51"/>
      <c r="M58" s="53" t="str">
        <f>IF(L58="","",(L58*I58*Messedauer))</f>
        <v/>
      </c>
    </row>
    <row r="59" spans="1:13" x14ac:dyDescent="0.25">
      <c r="A59" s="368" t="s">
        <v>213</v>
      </c>
      <c r="B59" s="281"/>
      <c r="C59" s="281"/>
      <c r="D59" s="281"/>
      <c r="E59" s="281"/>
      <c r="F59" s="281"/>
      <c r="G59" s="281"/>
      <c r="H59" s="282"/>
      <c r="I59" s="68">
        <v>60</v>
      </c>
      <c r="J59" s="68" t="s">
        <v>39</v>
      </c>
      <c r="K59" s="52">
        <v>1</v>
      </c>
      <c r="L59" s="51"/>
      <c r="M59" s="53" t="str">
        <f t="shared" si="5"/>
        <v/>
      </c>
    </row>
    <row r="60" spans="1:13" x14ac:dyDescent="0.25">
      <c r="A60" s="426" t="s">
        <v>574</v>
      </c>
      <c r="B60" s="427"/>
      <c r="C60" s="427"/>
      <c r="D60" s="427"/>
      <c r="E60" s="427"/>
      <c r="F60" s="427"/>
      <c r="G60" s="427"/>
      <c r="H60" s="428"/>
      <c r="I60" s="68">
        <v>55</v>
      </c>
      <c r="J60" s="68" t="s">
        <v>39</v>
      </c>
      <c r="K60" s="52">
        <v>1</v>
      </c>
      <c r="L60" s="51"/>
      <c r="M60" s="53" t="str">
        <f t="shared" ref="M60" si="6">IF(L60="","",(L60*I60*Messedauer))</f>
        <v/>
      </c>
    </row>
    <row r="61" spans="1:13" x14ac:dyDescent="0.25">
      <c r="A61" s="426" t="s">
        <v>214</v>
      </c>
      <c r="B61" s="427"/>
      <c r="C61" s="427"/>
      <c r="D61" s="427"/>
      <c r="E61" s="427"/>
      <c r="F61" s="427"/>
      <c r="G61" s="427"/>
      <c r="H61" s="428"/>
      <c r="I61" s="68">
        <v>50</v>
      </c>
      <c r="J61" s="68" t="s">
        <v>39</v>
      </c>
      <c r="K61" s="52">
        <v>1</v>
      </c>
      <c r="L61" s="51"/>
      <c r="M61" s="53" t="str">
        <f t="shared" si="5"/>
        <v/>
      </c>
    </row>
    <row r="62" spans="1:13" ht="38.25" customHeight="1" x14ac:dyDescent="0.25">
      <c r="A62" s="432" t="s">
        <v>599</v>
      </c>
      <c r="B62" s="427"/>
      <c r="C62" s="427"/>
      <c r="D62" s="427"/>
      <c r="E62" s="427"/>
      <c r="F62" s="427"/>
      <c r="G62" s="427"/>
      <c r="H62" s="428"/>
      <c r="I62" s="68">
        <v>109</v>
      </c>
      <c r="J62" s="68" t="s">
        <v>39</v>
      </c>
      <c r="K62" s="52">
        <v>1</v>
      </c>
      <c r="L62" s="51"/>
      <c r="M62" s="53" t="str">
        <f t="shared" si="5"/>
        <v/>
      </c>
    </row>
    <row r="63" spans="1:13" x14ac:dyDescent="0.25">
      <c r="A63" s="385" t="s">
        <v>311</v>
      </c>
      <c r="B63" s="293"/>
      <c r="C63" s="293"/>
      <c r="D63" s="293"/>
      <c r="E63" s="293"/>
      <c r="F63" s="293"/>
      <c r="G63" s="293"/>
      <c r="H63" s="294"/>
      <c r="I63" s="68">
        <v>189</v>
      </c>
      <c r="J63" s="68" t="s">
        <v>39</v>
      </c>
      <c r="K63" s="52">
        <v>1</v>
      </c>
      <c r="L63" s="51"/>
      <c r="M63" s="53" t="str">
        <f t="shared" si="5"/>
        <v/>
      </c>
    </row>
    <row r="64" spans="1:13" x14ac:dyDescent="0.25">
      <c r="A64" s="429" t="s">
        <v>312</v>
      </c>
      <c r="B64" s="430"/>
      <c r="C64" s="430"/>
      <c r="D64" s="430"/>
      <c r="E64" s="430"/>
      <c r="F64" s="430"/>
      <c r="G64" s="430"/>
      <c r="H64" s="431"/>
      <c r="I64" s="68">
        <v>189</v>
      </c>
      <c r="J64" s="68" t="s">
        <v>39</v>
      </c>
      <c r="K64" s="52">
        <v>1</v>
      </c>
      <c r="L64" s="51"/>
      <c r="M64" s="53" t="str">
        <f t="shared" si="5"/>
        <v/>
      </c>
    </row>
    <row r="65" spans="1:13" ht="15" customHeight="1" x14ac:dyDescent="0.25">
      <c r="A65" s="385" t="s">
        <v>216</v>
      </c>
      <c r="B65" s="293"/>
      <c r="C65" s="293"/>
      <c r="D65" s="293"/>
      <c r="E65" s="293"/>
      <c r="F65" s="293"/>
      <c r="G65" s="293"/>
      <c r="H65" s="294"/>
      <c r="I65" s="68">
        <v>149</v>
      </c>
      <c r="J65" s="68" t="s">
        <v>215</v>
      </c>
      <c r="K65" s="52">
        <v>1</v>
      </c>
      <c r="L65" s="164" t="str">
        <f>IF(SUM(L63:L64)&gt;0,SUM(L63:L64),"")</f>
        <v/>
      </c>
      <c r="M65" s="53" t="str">
        <f>IF(L65="","",PRODUCT(L65,I65))</f>
        <v/>
      </c>
    </row>
    <row r="66" spans="1:13" ht="15" customHeight="1" x14ac:dyDescent="0.25">
      <c r="A66" s="295" t="s">
        <v>290</v>
      </c>
      <c r="B66" s="296"/>
      <c r="C66" s="296"/>
      <c r="D66" s="296"/>
      <c r="E66" s="296"/>
      <c r="F66" s="296"/>
      <c r="G66" s="296"/>
      <c r="H66" s="296"/>
      <c r="I66" s="296"/>
      <c r="J66" s="296"/>
      <c r="K66" s="297"/>
      <c r="L66" s="83" t="str">
        <f>IF(SUM(L67:L85)&gt;0,SUM(L67:L85),"")</f>
        <v/>
      </c>
      <c r="M66" s="55" t="str">
        <f>IF(SUM(M67:M85)&gt;0,SUM(M67:M85),"")</f>
        <v/>
      </c>
    </row>
    <row r="67" spans="1:13" ht="15" customHeight="1" x14ac:dyDescent="0.25">
      <c r="A67" s="369" t="s">
        <v>217</v>
      </c>
      <c r="B67" s="370"/>
      <c r="C67" s="370"/>
      <c r="D67" s="370"/>
      <c r="E67" s="370"/>
      <c r="F67" s="370"/>
      <c r="G67" s="370"/>
      <c r="H67" s="371"/>
      <c r="I67" s="94">
        <v>5.4</v>
      </c>
      <c r="J67" s="94" t="s">
        <v>39</v>
      </c>
      <c r="K67" s="97">
        <v>1</v>
      </c>
      <c r="L67" s="51"/>
      <c r="M67" s="53" t="str">
        <f t="shared" ref="M67:M73" si="7">IF(L67="","",(L67*I67*Messedauer))</f>
        <v/>
      </c>
    </row>
    <row r="68" spans="1:13" x14ac:dyDescent="0.25">
      <c r="A68" s="433" t="s">
        <v>92</v>
      </c>
      <c r="B68" s="434"/>
      <c r="C68" s="434"/>
      <c r="D68" s="434"/>
      <c r="E68" s="434"/>
      <c r="F68" s="434"/>
      <c r="G68" s="434"/>
      <c r="H68" s="435"/>
      <c r="I68" s="68">
        <v>0.35</v>
      </c>
      <c r="J68" s="68" t="s">
        <v>39</v>
      </c>
      <c r="K68" s="109">
        <v>1</v>
      </c>
      <c r="L68" s="58"/>
      <c r="M68" s="53" t="str">
        <f t="shared" si="7"/>
        <v/>
      </c>
    </row>
    <row r="69" spans="1:13" x14ac:dyDescent="0.25">
      <c r="A69" s="433" t="s">
        <v>580</v>
      </c>
      <c r="B69" s="434"/>
      <c r="C69" s="434"/>
      <c r="D69" s="434"/>
      <c r="E69" s="434"/>
      <c r="F69" s="434"/>
      <c r="G69" s="434"/>
      <c r="H69" s="435"/>
      <c r="I69" s="68">
        <v>3.9</v>
      </c>
      <c r="J69" s="68" t="s">
        <v>39</v>
      </c>
      <c r="K69" s="109">
        <v>1</v>
      </c>
      <c r="L69" s="58"/>
      <c r="M69" s="53" t="str">
        <f t="shared" si="7"/>
        <v/>
      </c>
    </row>
    <row r="70" spans="1:13" x14ac:dyDescent="0.25">
      <c r="A70" s="433" t="s">
        <v>577</v>
      </c>
      <c r="B70" s="434"/>
      <c r="C70" s="434"/>
      <c r="D70" s="434"/>
      <c r="E70" s="434"/>
      <c r="F70" s="434"/>
      <c r="G70" s="434"/>
      <c r="H70" s="435"/>
      <c r="I70" s="68">
        <v>4.9000000000000004</v>
      </c>
      <c r="J70" s="68" t="s">
        <v>39</v>
      </c>
      <c r="K70" s="109">
        <v>1</v>
      </c>
      <c r="L70" s="58"/>
      <c r="M70" s="53" t="str">
        <f t="shared" si="7"/>
        <v/>
      </c>
    </row>
    <row r="71" spans="1:13" x14ac:dyDescent="0.25">
      <c r="A71" s="433" t="s">
        <v>578</v>
      </c>
      <c r="B71" s="434"/>
      <c r="C71" s="434"/>
      <c r="D71" s="434"/>
      <c r="E71" s="434"/>
      <c r="F71" s="434"/>
      <c r="G71" s="434"/>
      <c r="H71" s="435"/>
      <c r="I71" s="68">
        <v>15</v>
      </c>
      <c r="J71" s="68" t="s">
        <v>39</v>
      </c>
      <c r="K71" s="109">
        <v>1</v>
      </c>
      <c r="L71" s="58"/>
      <c r="M71" s="53" t="str">
        <f t="shared" si="7"/>
        <v/>
      </c>
    </row>
    <row r="72" spans="1:13" x14ac:dyDescent="0.25">
      <c r="A72" s="433" t="s">
        <v>579</v>
      </c>
      <c r="B72" s="434"/>
      <c r="C72" s="434"/>
      <c r="D72" s="434"/>
      <c r="E72" s="434"/>
      <c r="F72" s="434"/>
      <c r="G72" s="434"/>
      <c r="H72" s="435"/>
      <c r="I72" s="68">
        <v>14.5</v>
      </c>
      <c r="J72" s="68" t="s">
        <v>39</v>
      </c>
      <c r="K72" s="109">
        <v>1</v>
      </c>
      <c r="L72" s="58"/>
      <c r="M72" s="53" t="str">
        <f t="shared" si="7"/>
        <v/>
      </c>
    </row>
    <row r="73" spans="1:13" x14ac:dyDescent="0.25">
      <c r="A73" s="368" t="s">
        <v>162</v>
      </c>
      <c r="B73" s="281"/>
      <c r="C73" s="281"/>
      <c r="D73" s="281"/>
      <c r="E73" s="281"/>
      <c r="F73" s="281"/>
      <c r="G73" s="281"/>
      <c r="H73" s="282"/>
      <c r="I73" s="68">
        <v>1.35</v>
      </c>
      <c r="J73" s="68" t="s">
        <v>39</v>
      </c>
      <c r="K73" s="109">
        <v>1</v>
      </c>
      <c r="L73" s="58"/>
      <c r="M73" s="60" t="str">
        <f t="shared" si="7"/>
        <v/>
      </c>
    </row>
    <row r="74" spans="1:13" x14ac:dyDescent="0.25">
      <c r="A74" s="368" t="s">
        <v>148</v>
      </c>
      <c r="B74" s="281"/>
      <c r="C74" s="281"/>
      <c r="D74" s="281"/>
      <c r="E74" s="281"/>
      <c r="F74" s="281"/>
      <c r="G74" s="281"/>
      <c r="H74" s="282"/>
      <c r="I74" s="68">
        <v>2.2000000000000002</v>
      </c>
      <c r="J74" s="68" t="s">
        <v>39</v>
      </c>
      <c r="K74" s="110">
        <v>1</v>
      </c>
      <c r="L74" s="96"/>
      <c r="M74" s="60" t="str">
        <f>IF(L74="","",(L74*I74))</f>
        <v/>
      </c>
    </row>
    <row r="75" spans="1:13" x14ac:dyDescent="0.25">
      <c r="A75" s="368" t="s">
        <v>149</v>
      </c>
      <c r="B75" s="281"/>
      <c r="C75" s="281"/>
      <c r="D75" s="281"/>
      <c r="E75" s="281"/>
      <c r="F75" s="281"/>
      <c r="G75" s="281"/>
      <c r="H75" s="282"/>
      <c r="I75" s="68">
        <v>2.5</v>
      </c>
      <c r="J75" s="68" t="s">
        <v>39</v>
      </c>
      <c r="K75" s="109">
        <v>1</v>
      </c>
      <c r="L75" s="58"/>
      <c r="M75" s="60" t="str">
        <f>IF(L75="","",(L75*I75))</f>
        <v/>
      </c>
    </row>
    <row r="76" spans="1:13" x14ac:dyDescent="0.25">
      <c r="A76" s="368" t="s">
        <v>93</v>
      </c>
      <c r="B76" s="281"/>
      <c r="C76" s="281"/>
      <c r="D76" s="281"/>
      <c r="E76" s="281"/>
      <c r="F76" s="281"/>
      <c r="G76" s="281"/>
      <c r="H76" s="282"/>
      <c r="I76" s="68">
        <v>2.5</v>
      </c>
      <c r="J76" s="68" t="s">
        <v>39</v>
      </c>
      <c r="K76" s="109">
        <v>1</v>
      </c>
      <c r="L76" s="58"/>
      <c r="M76" s="60" t="str">
        <f t="shared" ref="M76:M85" si="8">IF(L76="","",(L76*I76*Messedauer))</f>
        <v/>
      </c>
    </row>
    <row r="77" spans="1:13" x14ac:dyDescent="0.25">
      <c r="A77" s="368" t="s">
        <v>94</v>
      </c>
      <c r="B77" s="281"/>
      <c r="C77" s="281"/>
      <c r="D77" s="281"/>
      <c r="E77" s="281"/>
      <c r="F77" s="281"/>
      <c r="G77" s="281"/>
      <c r="H77" s="282"/>
      <c r="I77" s="68">
        <v>2.2000000000000002</v>
      </c>
      <c r="J77" s="68" t="s">
        <v>39</v>
      </c>
      <c r="K77" s="80">
        <v>1</v>
      </c>
      <c r="L77" s="58"/>
      <c r="M77" s="60" t="str">
        <f t="shared" si="8"/>
        <v/>
      </c>
    </row>
    <row r="78" spans="1:13" x14ac:dyDescent="0.25">
      <c r="A78" s="368" t="s">
        <v>95</v>
      </c>
      <c r="B78" s="281"/>
      <c r="C78" s="281"/>
      <c r="D78" s="281"/>
      <c r="E78" s="281"/>
      <c r="F78" s="281"/>
      <c r="G78" s="281"/>
      <c r="H78" s="282"/>
      <c r="I78" s="68">
        <v>2.2000000000000002</v>
      </c>
      <c r="J78" s="68" t="s">
        <v>39</v>
      </c>
      <c r="K78" s="111">
        <v>1</v>
      </c>
      <c r="L78" s="58"/>
      <c r="M78" s="60" t="str">
        <f t="shared" si="8"/>
        <v/>
      </c>
    </row>
    <row r="79" spans="1:13" x14ac:dyDescent="0.25">
      <c r="A79" s="368" t="s">
        <v>178</v>
      </c>
      <c r="B79" s="281"/>
      <c r="C79" s="281"/>
      <c r="D79" s="281"/>
      <c r="E79" s="281"/>
      <c r="F79" s="281"/>
      <c r="G79" s="281"/>
      <c r="H79" s="282"/>
      <c r="I79" s="68">
        <v>2.2000000000000002</v>
      </c>
      <c r="J79" s="68" t="s">
        <v>39</v>
      </c>
      <c r="K79" s="111">
        <v>1</v>
      </c>
      <c r="L79" s="58"/>
      <c r="M79" s="60" t="str">
        <f t="shared" si="8"/>
        <v/>
      </c>
    </row>
    <row r="80" spans="1:13" x14ac:dyDescent="0.25">
      <c r="A80" s="368" t="s">
        <v>218</v>
      </c>
      <c r="B80" s="281"/>
      <c r="C80" s="281"/>
      <c r="D80" s="281"/>
      <c r="E80" s="281"/>
      <c r="F80" s="281"/>
      <c r="G80" s="281"/>
      <c r="H80" s="282"/>
      <c r="I80" s="68">
        <v>1.7</v>
      </c>
      <c r="J80" s="68" t="s">
        <v>39</v>
      </c>
      <c r="K80" s="111">
        <v>1</v>
      </c>
      <c r="L80" s="58"/>
      <c r="M80" s="60" t="str">
        <f t="shared" si="8"/>
        <v/>
      </c>
    </row>
    <row r="81" spans="1:13" x14ac:dyDescent="0.25">
      <c r="A81" s="368" t="s">
        <v>179</v>
      </c>
      <c r="B81" s="281"/>
      <c r="C81" s="281"/>
      <c r="D81" s="281"/>
      <c r="E81" s="281"/>
      <c r="F81" s="281"/>
      <c r="G81" s="281"/>
      <c r="H81" s="282"/>
      <c r="I81" s="68">
        <v>2.4</v>
      </c>
      <c r="J81" s="68" t="s">
        <v>39</v>
      </c>
      <c r="K81" s="111">
        <v>1</v>
      </c>
      <c r="L81" s="58"/>
      <c r="M81" s="60" t="str">
        <f t="shared" si="8"/>
        <v/>
      </c>
    </row>
    <row r="82" spans="1:13" x14ac:dyDescent="0.25">
      <c r="A82" s="368" t="s">
        <v>219</v>
      </c>
      <c r="B82" s="281"/>
      <c r="C82" s="281"/>
      <c r="D82" s="281"/>
      <c r="E82" s="281"/>
      <c r="F82" s="281"/>
      <c r="G82" s="281"/>
      <c r="H82" s="282"/>
      <c r="I82" s="68">
        <v>2.6</v>
      </c>
      <c r="J82" s="68" t="s">
        <v>39</v>
      </c>
      <c r="K82" s="109">
        <v>1</v>
      </c>
      <c r="L82" s="58"/>
      <c r="M82" s="60" t="str">
        <f t="shared" si="8"/>
        <v/>
      </c>
    </row>
    <row r="83" spans="1:13" x14ac:dyDescent="0.25">
      <c r="A83" s="368" t="s">
        <v>220</v>
      </c>
      <c r="B83" s="281"/>
      <c r="C83" s="281"/>
      <c r="D83" s="281"/>
      <c r="E83" s="281"/>
      <c r="F83" s="281"/>
      <c r="G83" s="281"/>
      <c r="H83" s="282"/>
      <c r="I83" s="68">
        <v>2.5</v>
      </c>
      <c r="J83" s="68" t="s">
        <v>39</v>
      </c>
      <c r="K83" s="58">
        <v>1</v>
      </c>
      <c r="L83" s="58"/>
      <c r="M83" s="60" t="str">
        <f t="shared" si="8"/>
        <v/>
      </c>
    </row>
    <row r="84" spans="1:13" x14ac:dyDescent="0.25">
      <c r="A84" s="368" t="s">
        <v>96</v>
      </c>
      <c r="B84" s="281"/>
      <c r="C84" s="281"/>
      <c r="D84" s="281"/>
      <c r="E84" s="281"/>
      <c r="F84" s="281"/>
      <c r="G84" s="281"/>
      <c r="H84" s="282"/>
      <c r="I84" s="68">
        <v>3.3</v>
      </c>
      <c r="J84" s="68" t="s">
        <v>39</v>
      </c>
      <c r="K84" s="58">
        <v>1</v>
      </c>
      <c r="L84" s="58"/>
      <c r="M84" s="60" t="str">
        <f t="shared" si="8"/>
        <v/>
      </c>
    </row>
    <row r="85" spans="1:13" x14ac:dyDescent="0.25">
      <c r="A85" s="368" t="s">
        <v>97</v>
      </c>
      <c r="B85" s="281"/>
      <c r="C85" s="281"/>
      <c r="D85" s="281"/>
      <c r="E85" s="281"/>
      <c r="F85" s="281"/>
      <c r="G85" s="281"/>
      <c r="H85" s="282"/>
      <c r="I85" s="68">
        <v>1.35</v>
      </c>
      <c r="J85" s="68" t="s">
        <v>39</v>
      </c>
      <c r="K85" s="58">
        <v>1</v>
      </c>
      <c r="L85" s="58"/>
      <c r="M85" s="60" t="str">
        <f t="shared" si="8"/>
        <v/>
      </c>
    </row>
    <row r="86" spans="1:13" ht="7.5" customHeight="1" x14ac:dyDescent="0.25">
      <c r="A86" s="190"/>
      <c r="B86" s="191"/>
      <c r="C86" s="191"/>
      <c r="D86" s="191"/>
      <c r="E86" s="191"/>
      <c r="F86" s="191"/>
      <c r="G86" s="191"/>
      <c r="H86" s="191"/>
      <c r="I86" s="39"/>
      <c r="J86" s="39"/>
      <c r="K86" s="192"/>
      <c r="L86" s="192"/>
      <c r="M86" s="193"/>
    </row>
    <row r="87" spans="1:13" ht="15.75" thickBot="1" x14ac:dyDescent="0.3">
      <c r="A87" s="436" t="s">
        <v>313</v>
      </c>
      <c r="B87" s="437"/>
      <c r="C87" s="437"/>
      <c r="D87" s="437"/>
      <c r="E87" s="437"/>
      <c r="F87" s="437"/>
      <c r="G87" s="437"/>
      <c r="H87" s="437"/>
      <c r="I87" s="213"/>
      <c r="J87" s="213"/>
      <c r="K87" s="213"/>
      <c r="L87" s="438" t="str">
        <f>IF(SUM(M10,M23,M33,M42,M50,M66)&gt;0,SUM(M10,M23,M33,M42,M50,M66),"")</f>
        <v/>
      </c>
      <c r="M87" s="439"/>
    </row>
    <row r="88" spans="1:13" ht="15.75" thickBot="1" x14ac:dyDescent="0.3">
      <c r="A88" s="444" t="s">
        <v>330</v>
      </c>
      <c r="B88" s="445"/>
      <c r="C88" s="445"/>
      <c r="D88" s="445"/>
      <c r="E88" s="445"/>
      <c r="F88" s="445"/>
      <c r="G88" s="445"/>
      <c r="H88" s="445"/>
      <c r="I88" s="251"/>
      <c r="J88" s="216"/>
      <c r="K88" s="215" t="s">
        <v>314</v>
      </c>
      <c r="L88" s="417">
        <f>SUM(L87)*J88%</f>
        <v>0</v>
      </c>
      <c r="M88" s="418"/>
    </row>
    <row r="89" spans="1:13" x14ac:dyDescent="0.25">
      <c r="A89" s="440" t="s">
        <v>315</v>
      </c>
      <c r="B89" s="441"/>
      <c r="C89" s="441"/>
      <c r="D89" s="441"/>
      <c r="E89" s="441"/>
      <c r="F89" s="441"/>
      <c r="G89" s="441"/>
      <c r="H89" s="441"/>
      <c r="I89" s="214"/>
      <c r="J89" s="214"/>
      <c r="K89" s="214"/>
      <c r="L89" s="442">
        <f>SUM(L87:M88)</f>
        <v>0</v>
      </c>
      <c r="M89" s="443"/>
    </row>
    <row r="90" spans="1:13" ht="7.5" customHeight="1" x14ac:dyDescent="0.25">
      <c r="A90" s="201"/>
      <c r="B90" s="202"/>
      <c r="C90" s="202"/>
      <c r="D90" s="202"/>
      <c r="E90" s="202"/>
      <c r="F90" s="202"/>
      <c r="G90" s="202"/>
      <c r="H90" s="202"/>
      <c r="I90" s="39"/>
      <c r="J90" s="39"/>
      <c r="K90" s="112"/>
      <c r="L90" s="187"/>
      <c r="M90" s="188"/>
    </row>
    <row r="91" spans="1:13" ht="52.5" customHeight="1" x14ac:dyDescent="0.25">
      <c r="A91" s="419" t="s">
        <v>561</v>
      </c>
      <c r="B91" s="420"/>
      <c r="C91" s="420"/>
      <c r="D91" s="420"/>
      <c r="E91" s="420"/>
      <c r="F91" s="420"/>
      <c r="G91" s="420"/>
      <c r="H91" s="420"/>
      <c r="I91" s="420"/>
      <c r="J91" s="420"/>
      <c r="K91" s="420"/>
      <c r="L91" s="160" t="s">
        <v>165</v>
      </c>
      <c r="M91" s="159"/>
    </row>
    <row r="92" spans="1:13" ht="7.5" customHeight="1" x14ac:dyDescent="0.25">
      <c r="A92" s="460" t="str">
        <f xml:space="preserve"> IF(SUM(L63:L64)&gt;0,"* Für Geschirr- und Gläserspüler erheben wir pro Gerät und pro Messe eine Lieferpauschale von 50,00 € pro Gerät.","")</f>
        <v/>
      </c>
      <c r="B92" s="461"/>
      <c r="C92" s="461"/>
      <c r="D92" s="461"/>
      <c r="E92" s="461"/>
      <c r="F92" s="461"/>
      <c r="G92" s="461"/>
      <c r="H92" s="461"/>
      <c r="I92" s="461"/>
      <c r="J92" s="461"/>
      <c r="K92" s="461"/>
      <c r="L92" s="461"/>
      <c r="M92" s="462"/>
    </row>
    <row r="93" spans="1:13" s="78" customFormat="1" ht="29.25" customHeight="1" x14ac:dyDescent="0.25">
      <c r="A93" s="199" t="s">
        <v>99</v>
      </c>
      <c r="B93" s="200"/>
      <c r="C93" s="200"/>
      <c r="D93" s="200"/>
      <c r="E93" s="200"/>
      <c r="F93" s="200"/>
      <c r="G93" s="200"/>
      <c r="H93" s="200"/>
      <c r="I93" s="89"/>
      <c r="J93" s="130"/>
      <c r="K93" s="129" t="s">
        <v>156</v>
      </c>
      <c r="L93" s="446">
        <f>IF(L89="","",(IF(L89&gt;100,ROUNDDOWN(L89,-1),L89)))</f>
        <v>0</v>
      </c>
      <c r="M93" s="447"/>
    </row>
  </sheetData>
  <sheetProtection algorithmName="SHA-512" hashValue="guHo9hoxCGYWR20hocwxnF4KwycmuMd6QI6j+zmJKe6RGh3udVV6gc+JqbtVNG933pVJOQAzFbQTEOEE2wEoMA==" saltValue="boSI0FYS895TZnvBLPJ4tA==" spinCount="100000" sheet="1" objects="1" scenarios="1"/>
  <protectedRanges>
    <protectedRange algorithmName="SHA-512" hashValue="5ksqXPikwbRcg4S+7OTELZuDEKIrarFM/DVDZmcgbwhbVu8JegfzvSQNjgTTmOEk9Nxncx+d2wfgxF93Z/Gr7A==" saltValue="QdT/BPzyX44RSsB7F7wS1g==" spinCount="100000" sqref="A1:G1 I1:M1" name="Bereich1_2"/>
  </protectedRanges>
  <autoFilter ref="L9:L93" xr:uid="{00000000-0009-0000-0000-000003000000}"/>
  <mergeCells count="95">
    <mergeCell ref="A89:H89"/>
    <mergeCell ref="L89:M89"/>
    <mergeCell ref="A88:H88"/>
    <mergeCell ref="L93:M93"/>
    <mergeCell ref="L6:L8"/>
    <mergeCell ref="M6:M8"/>
    <mergeCell ref="A18:H18"/>
    <mergeCell ref="A19:H19"/>
    <mergeCell ref="A6:H8"/>
    <mergeCell ref="I6:J8"/>
    <mergeCell ref="A10:K10"/>
    <mergeCell ref="A11:H11"/>
    <mergeCell ref="A12:H12"/>
    <mergeCell ref="A92:M92"/>
    <mergeCell ref="A78:H78"/>
    <mergeCell ref="A74:H74"/>
    <mergeCell ref="A75:H75"/>
    <mergeCell ref="A76:H76"/>
    <mergeCell ref="A77:H77"/>
    <mergeCell ref="A87:H87"/>
    <mergeCell ref="L87:M87"/>
    <mergeCell ref="A79:H79"/>
    <mergeCell ref="A80:H80"/>
    <mergeCell ref="A81:H81"/>
    <mergeCell ref="A82:H82"/>
    <mergeCell ref="A83:H83"/>
    <mergeCell ref="A84:H84"/>
    <mergeCell ref="A85:H85"/>
    <mergeCell ref="A62:H62"/>
    <mergeCell ref="A58:H58"/>
    <mergeCell ref="A63:H63"/>
    <mergeCell ref="A73:H73"/>
    <mergeCell ref="A64:H64"/>
    <mergeCell ref="A66:K66"/>
    <mergeCell ref="A67:H67"/>
    <mergeCell ref="A65:H65"/>
    <mergeCell ref="A70:H70"/>
    <mergeCell ref="A71:H71"/>
    <mergeCell ref="A72:H72"/>
    <mergeCell ref="A69:H69"/>
    <mergeCell ref="A68:H68"/>
    <mergeCell ref="A44:H44"/>
    <mergeCell ref="A45:H45"/>
    <mergeCell ref="A49:H49"/>
    <mergeCell ref="A50:K50"/>
    <mergeCell ref="A51:H51"/>
    <mergeCell ref="A46:H46"/>
    <mergeCell ref="A48:H48"/>
    <mergeCell ref="A47:H47"/>
    <mergeCell ref="A52:H52"/>
    <mergeCell ref="A53:H53"/>
    <mergeCell ref="A57:H57"/>
    <mergeCell ref="A59:H59"/>
    <mergeCell ref="A61:H61"/>
    <mergeCell ref="A55:H55"/>
    <mergeCell ref="A54:H54"/>
    <mergeCell ref="A56:H56"/>
    <mergeCell ref="A60:H60"/>
    <mergeCell ref="A39:H39"/>
    <mergeCell ref="A40:H40"/>
    <mergeCell ref="A37:H37"/>
    <mergeCell ref="A38:H38"/>
    <mergeCell ref="A35:H35"/>
    <mergeCell ref="A1:H1"/>
    <mergeCell ref="A2:K2"/>
    <mergeCell ref="A5:K5"/>
    <mergeCell ref="K6:K8"/>
    <mergeCell ref="A26:H26"/>
    <mergeCell ref="A21:H21"/>
    <mergeCell ref="A22:H22"/>
    <mergeCell ref="A24:H24"/>
    <mergeCell ref="A23:K23"/>
    <mergeCell ref="A25:H25"/>
    <mergeCell ref="A13:H13"/>
    <mergeCell ref="A14:H14"/>
    <mergeCell ref="A20:H20"/>
    <mergeCell ref="A17:H17"/>
    <mergeCell ref="A16:H16"/>
    <mergeCell ref="A15:H15"/>
    <mergeCell ref="L88:M88"/>
    <mergeCell ref="A91:K91"/>
    <mergeCell ref="G3:I3"/>
    <mergeCell ref="K3:M3"/>
    <mergeCell ref="A28:H28"/>
    <mergeCell ref="A29:H29"/>
    <mergeCell ref="A27:H27"/>
    <mergeCell ref="A32:H32"/>
    <mergeCell ref="A31:H31"/>
    <mergeCell ref="A30:H30"/>
    <mergeCell ref="A42:K42"/>
    <mergeCell ref="A43:H43"/>
    <mergeCell ref="A33:K33"/>
    <mergeCell ref="A34:H34"/>
    <mergeCell ref="A41:H41"/>
    <mergeCell ref="A36:H36"/>
  </mergeCells>
  <dataValidations count="4">
    <dataValidation type="whole" operator="greaterThanOrEqual" allowBlank="1" showInputMessage="1" showErrorMessage="1" error="Bitte geben Sie eine ganze Zahl ein!" sqref="L34:L41 L24:L28 L32 L67:L86" xr:uid="{00000000-0002-0000-0300-000000000000}">
      <formula1>0</formula1>
    </dataValidation>
    <dataValidation type="whole" operator="greaterThanOrEqual" allowBlank="1" showInputMessage="1" showErrorMessage="1" error="Bitte geben Sie eine ganze Zahl ein!" sqref="L49 L43:L45" xr:uid="{00000000-0002-0000-0300-000002000000}">
      <formula1>1</formula1>
    </dataValidation>
    <dataValidation type="textLength" operator="greaterThanOrEqual" allowBlank="1" showInputMessage="1" showErrorMessage="1" error="Bitte geben Sie eine ganze Zahl ein!" sqref="L46:L48" xr:uid="{00000000-0002-0000-0300-000003000000}">
      <formula1>1</formula1>
    </dataValidation>
    <dataValidation type="whole" operator="greaterThanOrEqual" allowBlank="1" showInputMessage="1" showErrorMessage="1" error="Bitte geben Sie eine ganze Zahl ein!_x000a_" sqref="L51:L56 L59:L65" xr:uid="{00000000-0002-0000-0300-000001000000}">
      <formula1>0</formula1>
    </dataValidation>
  </dataValidations>
  <printOptions horizontalCentered="1"/>
  <pageMargins left="0.98425196850393704" right="0.98425196850393704" top="1.3779527559055118" bottom="0.98425196850393704" header="0.19685039370078741" footer="0.51181102362204722"/>
  <pageSetup paperSize="9" orientation="landscape" r:id="rId1"/>
  <headerFooter>
    <oddHeader>&amp;R
&amp;G</oddHeader>
    <oddFooter>&amp;C&amp;"Arial Narrow,Standard"&amp;10&amp;A - Seite &amp;P von &amp;N&amp;R&amp;"Arial Narrow,Standard"&amp;10&amp;D</oddFooter>
  </headerFooter>
  <legacyDrawingHF r:id="rId2"/>
  <extLst>
    <ext xmlns:x14="http://schemas.microsoft.com/office/spreadsheetml/2009/9/main" uri="{CCE6A557-97BC-4b89-ADB6-D9C93CAAB3DF}">
      <x14:dataValidations xmlns:xm="http://schemas.microsoft.com/office/excel/2006/main" count="6">
        <x14:dataValidation type="list" allowBlank="1" showInputMessage="1" showErrorMessage="1" error="Bitte beachten Sie die Gebindegröße!" xr:uid="{00000000-0002-0000-0300-000004000000}">
          <x14:formula1>
            <xm:f>DropDownListen!$E$4:$E$27</xm:f>
          </x14:formula1>
          <xm:sqref>L11 L21 L13:L17</xm:sqref>
        </x14:dataValidation>
        <x14:dataValidation type="list" allowBlank="1" showInputMessage="1" showErrorMessage="1" error="Bitte beachten Sie die Gebindegröße!" xr:uid="{00000000-0002-0000-0300-000005000000}">
          <x14:formula1>
            <xm:f>DropDownListen!$F$4:$F$27</xm:f>
          </x14:formula1>
          <xm:sqref>L12 L18 L22</xm:sqref>
        </x14:dataValidation>
        <x14:dataValidation type="list" allowBlank="1" showInputMessage="1" showErrorMessage="1" error="Bitte beachten Sie die Gebindegröße!" xr:uid="{00000000-0002-0000-0300-000006000000}">
          <x14:formula1>
            <xm:f>DropDownListen!$G$4:$G$27</xm:f>
          </x14:formula1>
          <xm:sqref>L19</xm:sqref>
        </x14:dataValidation>
        <x14:dataValidation type="list" operator="greaterThanOrEqual" allowBlank="1" showInputMessage="1" showErrorMessage="1" error="Bitte beachten Sie die Gebindegröße!" xr:uid="{00000000-0002-0000-0300-000007000000}">
          <x14:formula1>
            <xm:f>DropDownListen!$E$4:$E$27</xm:f>
          </x14:formula1>
          <xm:sqref>L29</xm:sqref>
        </x14:dataValidation>
        <x14:dataValidation type="list" operator="greaterThanOrEqual" allowBlank="1" showInputMessage="1" showErrorMessage="1" error="Bitte beachten Sie die Gebindegröße!" xr:uid="{00000000-0002-0000-0300-000008000000}">
          <x14:formula1>
            <xm:f>DropDownListen!$F$4:$F$27</xm:f>
          </x14:formula1>
          <xm:sqref>L30</xm:sqref>
        </x14:dataValidation>
        <x14:dataValidation type="list" operator="greaterThanOrEqual" allowBlank="1" showInputMessage="1" showErrorMessage="1" error="Bitte beachten Sie die Gebindegröße!" xr:uid="{00000000-0002-0000-0300-000009000000}">
          <x14:formula1>
            <xm:f>DropDownListen!$H$4:$H$27</xm:f>
          </x14:formula1>
          <xm:sqref>L31 L20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theme="2" tint="-9.9978637043366805E-2"/>
  </sheetPr>
  <dimension ref="A1:L86"/>
  <sheetViews>
    <sheetView view="pageLayout" topLeftCell="A54" zoomScale="140" zoomScaleNormal="100" zoomScalePageLayoutView="140" workbookViewId="0">
      <selection activeCell="A54" sqref="A54:H54"/>
    </sheetView>
  </sheetViews>
  <sheetFormatPr baseColWidth="10" defaultColWidth="11.42578125" defaultRowHeight="15" x14ac:dyDescent="0.25"/>
  <cols>
    <col min="1" max="1" width="10" style="35" customWidth="1"/>
    <col min="2" max="2" width="5.7109375" style="35" customWidth="1"/>
    <col min="3" max="3" width="9.42578125" style="35" bestFit="1" customWidth="1"/>
    <col min="4" max="5" width="9.42578125" style="35" customWidth="1"/>
    <col min="6" max="6" width="5" style="35" customWidth="1"/>
    <col min="7" max="7" width="9.42578125" style="35" customWidth="1"/>
    <col min="8" max="8" width="22.5703125" style="35" customWidth="1"/>
    <col min="9" max="9" width="10.5703125" style="75" customWidth="1"/>
    <col min="10" max="10" width="11.7109375" style="75" customWidth="1"/>
    <col min="11" max="11" width="9.28515625" style="32" customWidth="1"/>
    <col min="12" max="12" width="11" style="35" customWidth="1"/>
    <col min="13" max="16384" width="11.42578125" style="35"/>
  </cols>
  <sheetData>
    <row r="1" spans="1:12" ht="18.75" customHeight="1" x14ac:dyDescent="0.25">
      <c r="A1" s="397" t="s">
        <v>100</v>
      </c>
      <c r="B1" s="398"/>
      <c r="C1" s="398"/>
      <c r="D1" s="398"/>
      <c r="E1" s="398"/>
      <c r="F1" s="398"/>
      <c r="G1" s="398"/>
      <c r="H1" s="398"/>
      <c r="I1" s="27"/>
      <c r="J1" s="27"/>
      <c r="K1" s="29"/>
      <c r="L1" s="30"/>
    </row>
    <row r="2" spans="1:12" ht="6.75" customHeight="1" x14ac:dyDescent="0.25">
      <c r="A2" s="421"/>
      <c r="B2" s="422"/>
      <c r="C2" s="422"/>
      <c r="D2" s="422"/>
      <c r="E2" s="422"/>
      <c r="F2" s="422"/>
      <c r="G2" s="422"/>
      <c r="H2" s="422"/>
      <c r="I2" s="422"/>
      <c r="J2" s="422"/>
      <c r="L2" s="33"/>
    </row>
    <row r="3" spans="1:12" x14ac:dyDescent="0.25">
      <c r="A3" s="73" t="str">
        <f>IF(Stammblatt!C2="","",Stammblatt!C2)</f>
        <v/>
      </c>
      <c r="B3" s="74"/>
      <c r="C3" s="74"/>
      <c r="D3" s="74"/>
      <c r="E3" s="74"/>
      <c r="F3" s="79" t="s">
        <v>49</v>
      </c>
      <c r="G3" s="463" t="str">
        <f>IF(Stammblatt!C9="","",Stammblatt!C9)</f>
        <v/>
      </c>
      <c r="H3" s="463"/>
      <c r="I3" s="141" t="str">
        <f>IF(J3="","","/")</f>
        <v/>
      </c>
      <c r="J3" s="333" t="str">
        <f>IF(Stammblatt!C8="","",Stammblatt!C8)</f>
        <v/>
      </c>
      <c r="K3" s="333"/>
      <c r="L3" s="334"/>
    </row>
    <row r="4" spans="1:12" ht="15" customHeight="1" x14ac:dyDescent="0.25">
      <c r="A4" s="72">
        <f>Stammblatt!C4</f>
        <v>0</v>
      </c>
      <c r="B4" s="37" t="s">
        <v>24</v>
      </c>
      <c r="C4" s="36">
        <f>Stammblatt!C5</f>
        <v>0</v>
      </c>
      <c r="D4" s="36"/>
      <c r="E4" s="36"/>
      <c r="F4" s="36"/>
      <c r="G4" s="36"/>
      <c r="H4" s="37"/>
      <c r="I4" s="39"/>
      <c r="J4" s="39"/>
      <c r="K4" s="43"/>
      <c r="L4" s="44"/>
    </row>
    <row r="5" spans="1:12" ht="6.75" customHeight="1" x14ac:dyDescent="0.25">
      <c r="A5" s="388"/>
      <c r="B5" s="389"/>
      <c r="C5" s="389"/>
      <c r="D5" s="389"/>
      <c r="E5" s="389"/>
      <c r="F5" s="389"/>
      <c r="G5" s="389"/>
      <c r="H5" s="389"/>
      <c r="I5" s="389"/>
      <c r="J5" s="389"/>
      <c r="L5" s="33"/>
    </row>
    <row r="6" spans="1:12" ht="6.75" customHeight="1" x14ac:dyDescent="0.25">
      <c r="A6" s="401" t="s">
        <v>0</v>
      </c>
      <c r="B6" s="314"/>
      <c r="C6" s="314"/>
      <c r="D6" s="314"/>
      <c r="E6" s="314"/>
      <c r="F6" s="314"/>
      <c r="G6" s="314"/>
      <c r="H6" s="315"/>
      <c r="I6" s="390" t="s">
        <v>101</v>
      </c>
      <c r="J6" s="305"/>
      <c r="K6" s="335" t="s">
        <v>10</v>
      </c>
      <c r="L6" s="451" t="s">
        <v>11</v>
      </c>
    </row>
    <row r="7" spans="1:12" ht="19.5" customHeight="1" x14ac:dyDescent="0.25">
      <c r="A7" s="402"/>
      <c r="B7" s="317"/>
      <c r="C7" s="317"/>
      <c r="D7" s="317"/>
      <c r="E7" s="317"/>
      <c r="F7" s="317"/>
      <c r="G7" s="317"/>
      <c r="H7" s="318"/>
      <c r="I7" s="391"/>
      <c r="J7" s="307"/>
      <c r="K7" s="336"/>
      <c r="L7" s="452"/>
    </row>
    <row r="8" spans="1:12" ht="23.25" customHeight="1" x14ac:dyDescent="0.25">
      <c r="A8" s="403"/>
      <c r="B8" s="320"/>
      <c r="C8" s="320"/>
      <c r="D8" s="320"/>
      <c r="E8" s="320"/>
      <c r="F8" s="320"/>
      <c r="G8" s="320"/>
      <c r="H8" s="321"/>
      <c r="I8" s="392"/>
      <c r="J8" s="309"/>
      <c r="K8" s="337"/>
      <c r="L8" s="464"/>
    </row>
    <row r="9" spans="1:12" ht="15" customHeight="1" x14ac:dyDescent="0.25">
      <c r="A9" s="145"/>
      <c r="B9" s="142"/>
      <c r="C9" s="142"/>
      <c r="D9" s="142"/>
      <c r="E9" s="142"/>
      <c r="F9" s="142"/>
      <c r="G9" s="142"/>
      <c r="H9" s="142"/>
      <c r="I9" s="143"/>
      <c r="J9" s="143"/>
      <c r="K9" s="155"/>
      <c r="L9" s="144"/>
    </row>
    <row r="10" spans="1:12" ht="15" customHeight="1" x14ac:dyDescent="0.25">
      <c r="A10" s="404" t="s">
        <v>298</v>
      </c>
      <c r="B10" s="405"/>
      <c r="C10" s="405"/>
      <c r="D10" s="405"/>
      <c r="E10" s="405"/>
      <c r="F10" s="405"/>
      <c r="G10" s="405"/>
      <c r="H10" s="405"/>
      <c r="I10" s="405"/>
      <c r="J10" s="405"/>
      <c r="K10" s="121">
        <f>SUM(K11:K29)</f>
        <v>0</v>
      </c>
      <c r="L10" s="127" t="str">
        <f>IF(SUM(L11:L29)&gt;0,SUM(L11:L29),"")</f>
        <v/>
      </c>
    </row>
    <row r="11" spans="1:12" ht="15" customHeight="1" x14ac:dyDescent="0.25">
      <c r="A11" s="368" t="s">
        <v>352</v>
      </c>
      <c r="B11" s="281"/>
      <c r="C11" s="281"/>
      <c r="D11" s="281"/>
      <c r="E11" s="281"/>
      <c r="F11" s="281"/>
      <c r="G11" s="281"/>
      <c r="H11" s="282"/>
      <c r="I11" s="68">
        <v>2.95</v>
      </c>
      <c r="J11" s="68" t="s">
        <v>102</v>
      </c>
      <c r="K11" s="51"/>
      <c r="L11" s="53" t="str">
        <f>IF(K11="","",PRODUCT(K11,I11))</f>
        <v/>
      </c>
    </row>
    <row r="12" spans="1:12" x14ac:dyDescent="0.25">
      <c r="A12" s="368" t="s">
        <v>353</v>
      </c>
      <c r="B12" s="281"/>
      <c r="C12" s="281"/>
      <c r="D12" s="281"/>
      <c r="E12" s="281"/>
      <c r="F12" s="281"/>
      <c r="G12" s="281"/>
      <c r="H12" s="282"/>
      <c r="I12" s="68">
        <v>2.95</v>
      </c>
      <c r="J12" s="68" t="s">
        <v>102</v>
      </c>
      <c r="K12" s="51"/>
      <c r="L12" s="53" t="str">
        <f t="shared" ref="L12:L28" si="0">IF(K12="","",PRODUCT(K12,I12))</f>
        <v/>
      </c>
    </row>
    <row r="13" spans="1:12" x14ac:dyDescent="0.25">
      <c r="A13" s="368" t="s">
        <v>536</v>
      </c>
      <c r="B13" s="281"/>
      <c r="C13" s="281"/>
      <c r="D13" s="281"/>
      <c r="E13" s="281"/>
      <c r="F13" s="281"/>
      <c r="G13" s="281"/>
      <c r="H13" s="282"/>
      <c r="I13" s="68">
        <v>3.5</v>
      </c>
      <c r="J13" s="68" t="s">
        <v>102</v>
      </c>
      <c r="K13" s="51"/>
      <c r="L13" s="53" t="str">
        <f t="shared" si="0"/>
        <v/>
      </c>
    </row>
    <row r="14" spans="1:12" x14ac:dyDescent="0.25">
      <c r="A14" s="368" t="s">
        <v>354</v>
      </c>
      <c r="B14" s="281"/>
      <c r="C14" s="281"/>
      <c r="D14" s="281"/>
      <c r="E14" s="281"/>
      <c r="F14" s="281"/>
      <c r="G14" s="281"/>
      <c r="H14" s="282"/>
      <c r="I14" s="68">
        <v>3.5</v>
      </c>
      <c r="J14" s="68" t="s">
        <v>102</v>
      </c>
      <c r="K14" s="51"/>
      <c r="L14" s="53" t="str">
        <f t="shared" si="0"/>
        <v/>
      </c>
    </row>
    <row r="15" spans="1:12" x14ac:dyDescent="0.25">
      <c r="A15" s="368" t="s">
        <v>355</v>
      </c>
      <c r="B15" s="281"/>
      <c r="C15" s="281"/>
      <c r="D15" s="281"/>
      <c r="E15" s="281"/>
      <c r="F15" s="281"/>
      <c r="G15" s="281"/>
      <c r="H15" s="282"/>
      <c r="I15" s="68">
        <v>21.9</v>
      </c>
      <c r="J15" s="68" t="s">
        <v>103</v>
      </c>
      <c r="K15" s="51"/>
      <c r="L15" s="53" t="str">
        <f t="shared" si="0"/>
        <v/>
      </c>
    </row>
    <row r="16" spans="1:12" x14ac:dyDescent="0.25">
      <c r="A16" s="368" t="s">
        <v>372</v>
      </c>
      <c r="B16" s="281"/>
      <c r="C16" s="281"/>
      <c r="D16" s="281"/>
      <c r="E16" s="281"/>
      <c r="F16" s="281"/>
      <c r="G16" s="281"/>
      <c r="H16" s="282"/>
      <c r="I16" s="68">
        <v>17.899999999999999</v>
      </c>
      <c r="J16" s="68" t="s">
        <v>103</v>
      </c>
      <c r="K16" s="51"/>
      <c r="L16" s="53" t="str">
        <f t="shared" si="0"/>
        <v/>
      </c>
    </row>
    <row r="17" spans="1:12" x14ac:dyDescent="0.25">
      <c r="A17" s="368" t="s">
        <v>373</v>
      </c>
      <c r="B17" s="281"/>
      <c r="C17" s="281"/>
      <c r="D17" s="281"/>
      <c r="E17" s="281"/>
      <c r="F17" s="281"/>
      <c r="G17" s="281"/>
      <c r="H17" s="282"/>
      <c r="I17" s="68">
        <v>0.1</v>
      </c>
      <c r="J17" s="68" t="s">
        <v>104</v>
      </c>
      <c r="K17" s="51"/>
      <c r="L17" s="53" t="str">
        <f t="shared" si="0"/>
        <v/>
      </c>
    </row>
    <row r="18" spans="1:12" ht="15" customHeight="1" x14ac:dyDescent="0.25">
      <c r="A18" s="368" t="s">
        <v>106</v>
      </c>
      <c r="B18" s="281"/>
      <c r="C18" s="281"/>
      <c r="D18" s="281"/>
      <c r="E18" s="281"/>
      <c r="F18" s="281"/>
      <c r="G18" s="281"/>
      <c r="H18" s="282"/>
      <c r="I18" s="68">
        <v>26.9</v>
      </c>
      <c r="J18" s="68" t="s">
        <v>103</v>
      </c>
      <c r="K18" s="51"/>
      <c r="L18" s="53" t="str">
        <f t="shared" si="0"/>
        <v/>
      </c>
    </row>
    <row r="19" spans="1:12" x14ac:dyDescent="0.25">
      <c r="A19" s="368" t="s">
        <v>192</v>
      </c>
      <c r="B19" s="281"/>
      <c r="C19" s="281"/>
      <c r="D19" s="281"/>
      <c r="E19" s="281"/>
      <c r="F19" s="281"/>
      <c r="G19" s="281"/>
      <c r="H19" s="282"/>
      <c r="I19" s="68">
        <v>0.12</v>
      </c>
      <c r="J19" s="68" t="s">
        <v>104</v>
      </c>
      <c r="K19" s="51"/>
      <c r="L19" s="53" t="str">
        <f t="shared" si="0"/>
        <v/>
      </c>
    </row>
    <row r="20" spans="1:12" x14ac:dyDescent="0.25">
      <c r="A20" s="368" t="s">
        <v>567</v>
      </c>
      <c r="B20" s="281"/>
      <c r="C20" s="281"/>
      <c r="D20" s="281"/>
      <c r="E20" s="281"/>
      <c r="F20" s="281"/>
      <c r="G20" s="281"/>
      <c r="H20" s="282"/>
      <c r="I20" s="68">
        <v>34.9</v>
      </c>
      <c r="J20" s="68" t="s">
        <v>105</v>
      </c>
      <c r="K20" s="51"/>
      <c r="L20" s="53" t="str">
        <f t="shared" ref="L20" si="1">IF(K20="","",PRODUCT(K20,I20))</f>
        <v/>
      </c>
    </row>
    <row r="21" spans="1:12" x14ac:dyDescent="0.25">
      <c r="A21" s="368" t="s">
        <v>568</v>
      </c>
      <c r="B21" s="281"/>
      <c r="C21" s="281"/>
      <c r="D21" s="281"/>
      <c r="E21" s="281"/>
      <c r="F21" s="281"/>
      <c r="G21" s="281"/>
      <c r="H21" s="282"/>
      <c r="I21" s="68">
        <v>34.9</v>
      </c>
      <c r="J21" s="68" t="s">
        <v>105</v>
      </c>
      <c r="K21" s="51"/>
      <c r="L21" s="53" t="str">
        <f t="shared" si="0"/>
        <v/>
      </c>
    </row>
    <row r="22" spans="1:12" x14ac:dyDescent="0.25">
      <c r="A22" s="368" t="s">
        <v>163</v>
      </c>
      <c r="B22" s="281"/>
      <c r="C22" s="281"/>
      <c r="D22" s="281"/>
      <c r="E22" s="281"/>
      <c r="F22" s="281"/>
      <c r="G22" s="281"/>
      <c r="H22" s="282"/>
      <c r="I22" s="68">
        <v>329</v>
      </c>
      <c r="J22" s="68" t="s">
        <v>103</v>
      </c>
      <c r="K22" s="51"/>
      <c r="L22" s="53" t="str">
        <f t="shared" si="0"/>
        <v/>
      </c>
    </row>
    <row r="23" spans="1:12" x14ac:dyDescent="0.25">
      <c r="A23" s="368" t="s">
        <v>194</v>
      </c>
      <c r="B23" s="281"/>
      <c r="C23" s="281"/>
      <c r="D23" s="281"/>
      <c r="E23" s="281"/>
      <c r="F23" s="281"/>
      <c r="G23" s="281"/>
      <c r="H23" s="282"/>
      <c r="I23" s="68">
        <v>4.5999999999999996</v>
      </c>
      <c r="J23" s="68" t="s">
        <v>104</v>
      </c>
      <c r="K23" s="51"/>
      <c r="L23" s="53" t="str">
        <f t="shared" si="0"/>
        <v/>
      </c>
    </row>
    <row r="24" spans="1:12" x14ac:dyDescent="0.25">
      <c r="A24" s="368" t="s">
        <v>262</v>
      </c>
      <c r="B24" s="281"/>
      <c r="C24" s="281"/>
      <c r="D24" s="281"/>
      <c r="E24" s="281"/>
      <c r="F24" s="281"/>
      <c r="G24" s="281"/>
      <c r="H24" s="282"/>
      <c r="I24" s="68">
        <v>60</v>
      </c>
      <c r="J24" s="68" t="s">
        <v>261</v>
      </c>
      <c r="K24" s="51"/>
      <c r="L24" s="53" t="str">
        <f t="shared" si="0"/>
        <v/>
      </c>
    </row>
    <row r="25" spans="1:12" x14ac:dyDescent="0.25">
      <c r="A25" s="368" t="s">
        <v>108</v>
      </c>
      <c r="B25" s="281"/>
      <c r="C25" s="281"/>
      <c r="D25" s="281"/>
      <c r="E25" s="281"/>
      <c r="F25" s="281"/>
      <c r="G25" s="281"/>
      <c r="H25" s="282"/>
      <c r="I25" s="68">
        <v>5.75</v>
      </c>
      <c r="J25" s="68" t="s">
        <v>107</v>
      </c>
      <c r="K25" s="51"/>
      <c r="L25" s="53" t="str">
        <f t="shared" si="0"/>
        <v/>
      </c>
    </row>
    <row r="26" spans="1:12" x14ac:dyDescent="0.25">
      <c r="A26" s="368" t="s">
        <v>109</v>
      </c>
      <c r="B26" s="281"/>
      <c r="C26" s="281"/>
      <c r="D26" s="281"/>
      <c r="E26" s="281"/>
      <c r="F26" s="281"/>
      <c r="G26" s="281"/>
      <c r="H26" s="282"/>
      <c r="I26" s="68">
        <v>5.75</v>
      </c>
      <c r="J26" s="68" t="s">
        <v>107</v>
      </c>
      <c r="K26" s="51"/>
      <c r="L26" s="53" t="str">
        <f t="shared" si="0"/>
        <v/>
      </c>
    </row>
    <row r="27" spans="1:12" x14ac:dyDescent="0.25">
      <c r="A27" s="368" t="s">
        <v>110</v>
      </c>
      <c r="B27" s="281"/>
      <c r="C27" s="281"/>
      <c r="D27" s="281"/>
      <c r="E27" s="281"/>
      <c r="F27" s="281"/>
      <c r="G27" s="281"/>
      <c r="H27" s="282"/>
      <c r="I27" s="68">
        <v>5.75</v>
      </c>
      <c r="J27" s="68" t="s">
        <v>107</v>
      </c>
      <c r="K27" s="51"/>
      <c r="L27" s="53" t="str">
        <f t="shared" si="0"/>
        <v/>
      </c>
    </row>
    <row r="28" spans="1:12" x14ac:dyDescent="0.25">
      <c r="A28" s="368" t="s">
        <v>111</v>
      </c>
      <c r="B28" s="281"/>
      <c r="C28" s="281"/>
      <c r="D28" s="281"/>
      <c r="E28" s="281"/>
      <c r="F28" s="281"/>
      <c r="G28" s="281"/>
      <c r="H28" s="282"/>
      <c r="I28" s="68">
        <v>5.75</v>
      </c>
      <c r="J28" s="68" t="s">
        <v>107</v>
      </c>
      <c r="K28" s="51"/>
      <c r="L28" s="53" t="str">
        <f t="shared" si="0"/>
        <v/>
      </c>
    </row>
    <row r="29" spans="1:12" x14ac:dyDescent="0.25">
      <c r="A29" s="368" t="s">
        <v>112</v>
      </c>
      <c r="B29" s="281"/>
      <c r="C29" s="281"/>
      <c r="D29" s="281"/>
      <c r="E29" s="281"/>
      <c r="F29" s="281"/>
      <c r="G29" s="281"/>
      <c r="H29" s="282"/>
      <c r="I29" s="68">
        <v>5.75</v>
      </c>
      <c r="J29" s="68" t="s">
        <v>107</v>
      </c>
      <c r="K29" s="51"/>
      <c r="L29" s="53" t="str">
        <f>IF(K29="","",PRODUCT(K29,I29))</f>
        <v/>
      </c>
    </row>
    <row r="30" spans="1:12" ht="15" customHeight="1" x14ac:dyDescent="0.25">
      <c r="A30" s="366" t="s">
        <v>291</v>
      </c>
      <c r="B30" s="367"/>
      <c r="C30" s="367"/>
      <c r="D30" s="367"/>
      <c r="E30" s="367"/>
      <c r="F30" s="367"/>
      <c r="G30" s="367"/>
      <c r="H30" s="367"/>
      <c r="I30" s="367"/>
      <c r="J30" s="367"/>
      <c r="K30" s="81">
        <f>SUM(K33:K40)</f>
        <v>0</v>
      </c>
      <c r="L30" s="56" t="str">
        <f>IF(SUM(L33:L40)&gt;0,SUM(L33:L40),"")</f>
        <v/>
      </c>
    </row>
    <row r="31" spans="1:12" ht="15" customHeight="1" x14ac:dyDescent="0.25">
      <c r="A31" s="385" t="s">
        <v>356</v>
      </c>
      <c r="B31" s="293"/>
      <c r="C31" s="293"/>
      <c r="D31" s="293"/>
      <c r="E31" s="293"/>
      <c r="F31" s="293"/>
      <c r="G31" s="293"/>
      <c r="H31" s="294"/>
      <c r="I31" s="68">
        <v>4.3499999999999996</v>
      </c>
      <c r="J31" s="68" t="s">
        <v>107</v>
      </c>
      <c r="K31" s="51"/>
      <c r="L31" s="53" t="str">
        <f>IF(K31="","",PRODUCT(K31,I31))</f>
        <v/>
      </c>
    </row>
    <row r="32" spans="1:12" ht="15" customHeight="1" x14ac:dyDescent="0.25">
      <c r="A32" s="385" t="s">
        <v>357</v>
      </c>
      <c r="B32" s="293"/>
      <c r="C32" s="293"/>
      <c r="D32" s="293"/>
      <c r="E32" s="293"/>
      <c r="F32" s="293"/>
      <c r="G32" s="293"/>
      <c r="H32" s="294"/>
      <c r="I32" s="68">
        <v>29.5</v>
      </c>
      <c r="J32" s="68" t="s">
        <v>103</v>
      </c>
      <c r="K32" s="51"/>
      <c r="L32" s="53" t="str">
        <f>IF(K32="","",PRODUCT(K32,I32))</f>
        <v/>
      </c>
    </row>
    <row r="33" spans="1:12" x14ac:dyDescent="0.25">
      <c r="A33" s="385" t="s">
        <v>358</v>
      </c>
      <c r="B33" s="293"/>
      <c r="C33" s="293"/>
      <c r="D33" s="293"/>
      <c r="E33" s="293"/>
      <c r="F33" s="293"/>
      <c r="G33" s="293"/>
      <c r="H33" s="294"/>
      <c r="I33" s="68">
        <v>38.9</v>
      </c>
      <c r="J33" s="68" t="s">
        <v>103</v>
      </c>
      <c r="K33" s="51"/>
      <c r="L33" s="53" t="str">
        <f>IF(K33="","",PRODUCT(K33,I33))</f>
        <v/>
      </c>
    </row>
    <row r="34" spans="1:12" ht="15" customHeight="1" x14ac:dyDescent="0.25">
      <c r="A34" s="385" t="s">
        <v>359</v>
      </c>
      <c r="B34" s="293"/>
      <c r="C34" s="293"/>
      <c r="D34" s="293"/>
      <c r="E34" s="293"/>
      <c r="F34" s="293"/>
      <c r="G34" s="293"/>
      <c r="H34" s="294"/>
      <c r="I34" s="68">
        <v>0.35</v>
      </c>
      <c r="J34" s="68" t="s">
        <v>104</v>
      </c>
      <c r="K34" s="51"/>
      <c r="L34" s="53" t="str">
        <f t="shared" ref="L34:L39" si="2">IF(K34="","",PRODUCT(K34,I34))</f>
        <v/>
      </c>
    </row>
    <row r="35" spans="1:12" ht="15" customHeight="1" x14ac:dyDescent="0.25">
      <c r="A35" s="385" t="s">
        <v>360</v>
      </c>
      <c r="B35" s="293"/>
      <c r="C35" s="293"/>
      <c r="D35" s="293"/>
      <c r="E35" s="293"/>
      <c r="F35" s="293"/>
      <c r="G35" s="293"/>
      <c r="H35" s="294"/>
      <c r="I35" s="68">
        <v>29.9</v>
      </c>
      <c r="J35" s="68" t="s">
        <v>103</v>
      </c>
      <c r="K35" s="51"/>
      <c r="L35" s="53" t="str">
        <f t="shared" si="2"/>
        <v/>
      </c>
    </row>
    <row r="36" spans="1:12" ht="15" customHeight="1" x14ac:dyDescent="0.25">
      <c r="A36" s="385" t="s">
        <v>361</v>
      </c>
      <c r="B36" s="293"/>
      <c r="C36" s="293"/>
      <c r="D36" s="293"/>
      <c r="E36" s="293"/>
      <c r="F36" s="293"/>
      <c r="G36" s="293"/>
      <c r="H36" s="294"/>
      <c r="I36" s="68">
        <v>0.35</v>
      </c>
      <c r="J36" s="68" t="s">
        <v>104</v>
      </c>
      <c r="K36" s="51"/>
      <c r="L36" s="53" t="str">
        <f t="shared" si="2"/>
        <v/>
      </c>
    </row>
    <row r="37" spans="1:12" x14ac:dyDescent="0.25">
      <c r="A37" s="368" t="s">
        <v>113</v>
      </c>
      <c r="B37" s="281"/>
      <c r="C37" s="281"/>
      <c r="D37" s="281"/>
      <c r="E37" s="281"/>
      <c r="F37" s="281"/>
      <c r="G37" s="281"/>
      <c r="H37" s="282"/>
      <c r="I37" s="68">
        <v>33.9</v>
      </c>
      <c r="J37" s="68" t="s">
        <v>103</v>
      </c>
      <c r="K37" s="51"/>
      <c r="L37" s="53" t="str">
        <f t="shared" si="2"/>
        <v/>
      </c>
    </row>
    <row r="38" spans="1:12" x14ac:dyDescent="0.25">
      <c r="A38" s="368" t="s">
        <v>193</v>
      </c>
      <c r="B38" s="281"/>
      <c r="C38" s="281"/>
      <c r="D38" s="281"/>
      <c r="E38" s="281"/>
      <c r="F38" s="281"/>
      <c r="G38" s="281"/>
      <c r="H38" s="282"/>
      <c r="I38" s="68">
        <v>0.35</v>
      </c>
      <c r="J38" s="68" t="s">
        <v>104</v>
      </c>
      <c r="K38" s="51"/>
      <c r="L38" s="53" t="str">
        <f t="shared" si="2"/>
        <v/>
      </c>
    </row>
    <row r="39" spans="1:12" ht="15" customHeight="1" x14ac:dyDescent="0.25">
      <c r="A39" s="368" t="s">
        <v>362</v>
      </c>
      <c r="B39" s="281"/>
      <c r="C39" s="281"/>
      <c r="D39" s="281"/>
      <c r="E39" s="281"/>
      <c r="F39" s="281"/>
      <c r="G39" s="281"/>
      <c r="H39" s="282"/>
      <c r="I39" s="68">
        <v>33.9</v>
      </c>
      <c r="J39" s="68" t="s">
        <v>103</v>
      </c>
      <c r="K39" s="51"/>
      <c r="L39" s="53" t="str">
        <f t="shared" si="2"/>
        <v/>
      </c>
    </row>
    <row r="40" spans="1:12" ht="15" customHeight="1" x14ac:dyDescent="0.25">
      <c r="A40" s="368" t="s">
        <v>363</v>
      </c>
      <c r="B40" s="281"/>
      <c r="C40" s="281"/>
      <c r="D40" s="281"/>
      <c r="E40" s="281"/>
      <c r="F40" s="281"/>
      <c r="G40" s="281"/>
      <c r="H40" s="282"/>
      <c r="I40" s="68">
        <v>0.35</v>
      </c>
      <c r="J40" s="68" t="s">
        <v>104</v>
      </c>
      <c r="K40" s="51"/>
      <c r="L40" s="53" t="str">
        <f>IF(K40="","",PRODUCT(K40,I40))</f>
        <v/>
      </c>
    </row>
    <row r="41" spans="1:12" ht="15" customHeight="1" x14ac:dyDescent="0.25">
      <c r="A41" s="295" t="s">
        <v>292</v>
      </c>
      <c r="B41" s="296"/>
      <c r="C41" s="296"/>
      <c r="D41" s="296"/>
      <c r="E41" s="296"/>
      <c r="F41" s="296"/>
      <c r="G41" s="296"/>
      <c r="H41" s="296"/>
      <c r="I41" s="296"/>
      <c r="J41" s="296"/>
      <c r="K41" s="82">
        <f>SUM(K42:K45)</f>
        <v>0</v>
      </c>
      <c r="L41" s="63" t="str">
        <f>IF(SUM(L42:L45)&gt;0,SUM(L42:L45),"")</f>
        <v/>
      </c>
    </row>
    <row r="42" spans="1:12" x14ac:dyDescent="0.25">
      <c r="A42" s="368" t="s">
        <v>364</v>
      </c>
      <c r="B42" s="281"/>
      <c r="C42" s="281"/>
      <c r="D42" s="281"/>
      <c r="E42" s="281"/>
      <c r="F42" s="281"/>
      <c r="G42" s="281"/>
      <c r="H42" s="282"/>
      <c r="I42" s="68">
        <v>28.5</v>
      </c>
      <c r="J42" s="68" t="s">
        <v>107</v>
      </c>
      <c r="K42" s="51"/>
      <c r="L42" s="53" t="str">
        <f>IF(K42="","",PRODUCT(K42,I42))</f>
        <v/>
      </c>
    </row>
    <row r="43" spans="1:12" x14ac:dyDescent="0.25">
      <c r="A43" s="368" t="s">
        <v>365</v>
      </c>
      <c r="B43" s="281"/>
      <c r="C43" s="281"/>
      <c r="D43" s="281"/>
      <c r="E43" s="281"/>
      <c r="F43" s="281"/>
      <c r="G43" s="281"/>
      <c r="H43" s="282"/>
      <c r="I43" s="68">
        <v>21.8</v>
      </c>
      <c r="J43" s="68" t="s">
        <v>107</v>
      </c>
      <c r="K43" s="51"/>
      <c r="L43" s="53" t="str">
        <f t="shared" ref="L43:L45" si="3">IF(K43="","",PRODUCT(K43,I43))</f>
        <v/>
      </c>
    </row>
    <row r="44" spans="1:12" x14ac:dyDescent="0.25">
      <c r="A44" s="368" t="s">
        <v>366</v>
      </c>
      <c r="B44" s="281"/>
      <c r="C44" s="281"/>
      <c r="D44" s="281"/>
      <c r="E44" s="281"/>
      <c r="F44" s="281"/>
      <c r="G44" s="281"/>
      <c r="H44" s="282"/>
      <c r="I44" s="68">
        <v>19.7</v>
      </c>
      <c r="J44" s="68" t="s">
        <v>107</v>
      </c>
      <c r="K44" s="51"/>
      <c r="L44" s="53" t="str">
        <f t="shared" si="3"/>
        <v/>
      </c>
    </row>
    <row r="45" spans="1:12" x14ac:dyDescent="0.25">
      <c r="A45" s="368" t="s">
        <v>367</v>
      </c>
      <c r="B45" s="281"/>
      <c r="C45" s="281"/>
      <c r="D45" s="281"/>
      <c r="E45" s="281"/>
      <c r="F45" s="281"/>
      <c r="G45" s="281"/>
      <c r="H45" s="282"/>
      <c r="I45" s="68">
        <v>28.5</v>
      </c>
      <c r="J45" s="68" t="s">
        <v>107</v>
      </c>
      <c r="K45" s="51"/>
      <c r="L45" s="53" t="str">
        <f t="shared" si="3"/>
        <v/>
      </c>
    </row>
    <row r="46" spans="1:12" ht="14.25" customHeight="1" x14ac:dyDescent="0.25">
      <c r="A46" s="366" t="s">
        <v>293</v>
      </c>
      <c r="B46" s="367"/>
      <c r="C46" s="367"/>
      <c r="D46" s="367"/>
      <c r="E46" s="367"/>
      <c r="F46" s="367"/>
      <c r="G46" s="367"/>
      <c r="H46" s="367"/>
      <c r="I46" s="367"/>
      <c r="J46" s="367"/>
      <c r="K46" s="83">
        <f>SUM(K47:K50)</f>
        <v>0</v>
      </c>
      <c r="L46" s="55" t="str">
        <f>IF(SUM(L47:L50)&gt;0,SUM(L47:L50),"")</f>
        <v/>
      </c>
    </row>
    <row r="47" spans="1:12" x14ac:dyDescent="0.25">
      <c r="A47" s="385" t="s">
        <v>368</v>
      </c>
      <c r="B47" s="293"/>
      <c r="C47" s="293"/>
      <c r="D47" s="293"/>
      <c r="E47" s="293"/>
      <c r="F47" s="293"/>
      <c r="G47" s="293"/>
      <c r="H47" s="294"/>
      <c r="I47" s="68">
        <v>69.900000000000006</v>
      </c>
      <c r="J47" s="68" t="s">
        <v>118</v>
      </c>
      <c r="K47" s="51"/>
      <c r="L47" s="53" t="str">
        <f>IF(K47="","",PRODUCT(K47,I47))</f>
        <v/>
      </c>
    </row>
    <row r="48" spans="1:12" x14ac:dyDescent="0.25">
      <c r="A48" s="368" t="s">
        <v>369</v>
      </c>
      <c r="B48" s="281"/>
      <c r="C48" s="281"/>
      <c r="D48" s="281"/>
      <c r="E48" s="281"/>
      <c r="F48" s="281"/>
      <c r="G48" s="281"/>
      <c r="H48" s="282"/>
      <c r="I48" s="68">
        <v>28.5</v>
      </c>
      <c r="J48" s="68" t="s">
        <v>114</v>
      </c>
      <c r="K48" s="51"/>
      <c r="L48" s="53" t="str">
        <f t="shared" ref="L48:L50" si="4">IF(K48="","",PRODUCT(K48,I48))</f>
        <v/>
      </c>
    </row>
    <row r="49" spans="1:12" x14ac:dyDescent="0.25">
      <c r="A49" s="368" t="s">
        <v>370</v>
      </c>
      <c r="B49" s="281"/>
      <c r="C49" s="281"/>
      <c r="D49" s="281"/>
      <c r="E49" s="281"/>
      <c r="F49" s="281"/>
      <c r="G49" s="281"/>
      <c r="H49" s="282"/>
      <c r="I49" s="68">
        <v>29.5</v>
      </c>
      <c r="J49" s="68" t="s">
        <v>103</v>
      </c>
      <c r="K49" s="51"/>
      <c r="L49" s="53" t="str">
        <f t="shared" si="4"/>
        <v/>
      </c>
    </row>
    <row r="50" spans="1:12" ht="15" customHeight="1" x14ac:dyDescent="0.25">
      <c r="A50" s="368" t="s">
        <v>371</v>
      </c>
      <c r="B50" s="281"/>
      <c r="C50" s="281"/>
      <c r="D50" s="281"/>
      <c r="E50" s="281"/>
      <c r="F50" s="281"/>
      <c r="G50" s="281"/>
      <c r="H50" s="282"/>
      <c r="I50" s="68">
        <v>39.9</v>
      </c>
      <c r="J50" s="68" t="s">
        <v>103</v>
      </c>
      <c r="K50" s="51"/>
      <c r="L50" s="53" t="str">
        <f t="shared" si="4"/>
        <v/>
      </c>
    </row>
    <row r="51" spans="1:12" ht="15" customHeight="1" x14ac:dyDescent="0.25">
      <c r="A51" s="295" t="s">
        <v>294</v>
      </c>
      <c r="B51" s="296"/>
      <c r="C51" s="296"/>
      <c r="D51" s="296"/>
      <c r="E51" s="296"/>
      <c r="F51" s="296"/>
      <c r="G51" s="296"/>
      <c r="H51" s="296"/>
      <c r="I51" s="296"/>
      <c r="J51" s="296"/>
      <c r="K51" s="83">
        <f>SUM(K52:K63)</f>
        <v>0</v>
      </c>
      <c r="L51" s="55" t="str">
        <f>IF(SUM(L52:L63)&gt;0,SUM(L52:L63),"")</f>
        <v/>
      </c>
    </row>
    <row r="52" spans="1:12" x14ac:dyDescent="0.25">
      <c r="A52" s="375" t="s">
        <v>115</v>
      </c>
      <c r="B52" s="376"/>
      <c r="C52" s="376"/>
      <c r="D52" s="376"/>
      <c r="E52" s="376"/>
      <c r="F52" s="376"/>
      <c r="G52" s="376"/>
      <c r="H52" s="376"/>
      <c r="I52" s="68">
        <v>21.9</v>
      </c>
      <c r="J52" s="68" t="s">
        <v>107</v>
      </c>
      <c r="K52" s="51"/>
      <c r="L52" s="53" t="str">
        <f>IF(K52="","",PRODUCT(K52,I52))</f>
        <v/>
      </c>
    </row>
    <row r="53" spans="1:12" x14ac:dyDescent="0.25">
      <c r="A53" s="368" t="s">
        <v>116</v>
      </c>
      <c r="B53" s="281"/>
      <c r="C53" s="281"/>
      <c r="D53" s="281"/>
      <c r="E53" s="281"/>
      <c r="F53" s="281"/>
      <c r="G53" s="281"/>
      <c r="H53" s="282"/>
      <c r="I53" s="68">
        <v>22.9</v>
      </c>
      <c r="J53" s="68" t="s">
        <v>107</v>
      </c>
      <c r="K53" s="51"/>
      <c r="L53" s="53" t="str">
        <f t="shared" ref="L53:L62" si="5">IF(K53="","",PRODUCT(K53,I53))</f>
        <v/>
      </c>
    </row>
    <row r="54" spans="1:12" x14ac:dyDescent="0.25">
      <c r="A54" s="368" t="s">
        <v>598</v>
      </c>
      <c r="B54" s="281"/>
      <c r="C54" s="281"/>
      <c r="D54" s="281"/>
      <c r="E54" s="281"/>
      <c r="F54" s="281"/>
      <c r="G54" s="281"/>
      <c r="H54" s="282"/>
      <c r="I54" s="68">
        <v>39.9</v>
      </c>
      <c r="J54" s="68" t="s">
        <v>107</v>
      </c>
      <c r="K54" s="51"/>
      <c r="L54" s="53" t="str">
        <f t="shared" ref="L54" si="6">IF(K54="","",PRODUCT(K54,I54))</f>
        <v/>
      </c>
    </row>
    <row r="55" spans="1:12" x14ac:dyDescent="0.25">
      <c r="A55" s="368" t="s">
        <v>195</v>
      </c>
      <c r="B55" s="281"/>
      <c r="C55" s="281"/>
      <c r="D55" s="281"/>
      <c r="E55" s="281"/>
      <c r="F55" s="281"/>
      <c r="G55" s="281"/>
      <c r="H55" s="282"/>
      <c r="I55" s="68">
        <v>12</v>
      </c>
      <c r="J55" s="68" t="s">
        <v>107</v>
      </c>
      <c r="K55" s="51"/>
      <c r="L55" s="53" t="str">
        <f t="shared" si="5"/>
        <v/>
      </c>
    </row>
    <row r="56" spans="1:12" x14ac:dyDescent="0.25">
      <c r="A56" s="368" t="s">
        <v>196</v>
      </c>
      <c r="B56" s="281"/>
      <c r="C56" s="281"/>
      <c r="D56" s="281"/>
      <c r="E56" s="281"/>
      <c r="F56" s="281"/>
      <c r="G56" s="281"/>
      <c r="H56" s="282"/>
      <c r="I56" s="68">
        <v>12</v>
      </c>
      <c r="J56" s="68" t="s">
        <v>107</v>
      </c>
      <c r="K56" s="51"/>
      <c r="L56" s="53" t="str">
        <f t="shared" ref="L56" si="7">IF(K56="","",PRODUCT(K56,I56))</f>
        <v/>
      </c>
    </row>
    <row r="57" spans="1:12" x14ac:dyDescent="0.25">
      <c r="A57" s="368" t="s">
        <v>597</v>
      </c>
      <c r="B57" s="281"/>
      <c r="C57" s="281"/>
      <c r="D57" s="281"/>
      <c r="E57" s="281"/>
      <c r="F57" s="281"/>
      <c r="G57" s="281"/>
      <c r="H57" s="282"/>
      <c r="I57" s="68">
        <v>12</v>
      </c>
      <c r="J57" s="68" t="s">
        <v>107</v>
      </c>
      <c r="K57" s="51"/>
      <c r="L57" s="53" t="str">
        <f t="shared" si="5"/>
        <v/>
      </c>
    </row>
    <row r="58" spans="1:12" x14ac:dyDescent="0.25">
      <c r="A58" s="368" t="s">
        <v>184</v>
      </c>
      <c r="B58" s="281"/>
      <c r="C58" s="281"/>
      <c r="D58" s="281"/>
      <c r="E58" s="281"/>
      <c r="F58" s="281"/>
      <c r="G58" s="281"/>
      <c r="H58" s="282"/>
      <c r="I58" s="68">
        <v>5.45</v>
      </c>
      <c r="J58" s="68" t="s">
        <v>107</v>
      </c>
      <c r="K58" s="51"/>
      <c r="L58" s="53" t="str">
        <f t="shared" si="5"/>
        <v/>
      </c>
    </row>
    <row r="59" spans="1:12" x14ac:dyDescent="0.25">
      <c r="A59" s="368" t="s">
        <v>185</v>
      </c>
      <c r="B59" s="281"/>
      <c r="C59" s="281"/>
      <c r="D59" s="281"/>
      <c r="E59" s="281"/>
      <c r="F59" s="281"/>
      <c r="G59" s="281"/>
      <c r="H59" s="282"/>
      <c r="I59" s="68">
        <v>22</v>
      </c>
      <c r="J59" s="68" t="s">
        <v>107</v>
      </c>
      <c r="K59" s="51"/>
      <c r="L59" s="53" t="str">
        <f t="shared" si="5"/>
        <v/>
      </c>
    </row>
    <row r="60" spans="1:12" x14ac:dyDescent="0.25">
      <c r="A60" s="368" t="s">
        <v>186</v>
      </c>
      <c r="B60" s="281"/>
      <c r="C60" s="281"/>
      <c r="D60" s="281"/>
      <c r="E60" s="281"/>
      <c r="F60" s="281"/>
      <c r="G60" s="281"/>
      <c r="H60" s="282"/>
      <c r="I60" s="68">
        <v>22</v>
      </c>
      <c r="J60" s="68" t="s">
        <v>107</v>
      </c>
      <c r="K60" s="51"/>
      <c r="L60" s="53" t="str">
        <f t="shared" si="5"/>
        <v/>
      </c>
    </row>
    <row r="61" spans="1:12" x14ac:dyDescent="0.25">
      <c r="A61" s="368" t="s">
        <v>187</v>
      </c>
      <c r="B61" s="281"/>
      <c r="C61" s="281"/>
      <c r="D61" s="281"/>
      <c r="E61" s="281"/>
      <c r="F61" s="281"/>
      <c r="G61" s="281"/>
      <c r="H61" s="282"/>
      <c r="I61" s="68">
        <v>22</v>
      </c>
      <c r="J61" s="68" t="s">
        <v>107</v>
      </c>
      <c r="K61" s="51"/>
      <c r="L61" s="53" t="str">
        <f t="shared" si="5"/>
        <v/>
      </c>
    </row>
    <row r="62" spans="1:12" x14ac:dyDescent="0.25">
      <c r="A62" s="368" t="s">
        <v>188</v>
      </c>
      <c r="B62" s="281"/>
      <c r="C62" s="281"/>
      <c r="D62" s="281"/>
      <c r="E62" s="281"/>
      <c r="F62" s="281"/>
      <c r="G62" s="281"/>
      <c r="H62" s="282"/>
      <c r="I62" s="68">
        <v>22</v>
      </c>
      <c r="J62" s="68" t="s">
        <v>107</v>
      </c>
      <c r="K62" s="51"/>
      <c r="L62" s="53" t="str">
        <f t="shared" si="5"/>
        <v/>
      </c>
    </row>
    <row r="63" spans="1:12" x14ac:dyDescent="0.25">
      <c r="A63" s="368" t="s">
        <v>189</v>
      </c>
      <c r="B63" s="281"/>
      <c r="C63" s="281"/>
      <c r="D63" s="281"/>
      <c r="E63" s="281"/>
      <c r="F63" s="281"/>
      <c r="G63" s="281"/>
      <c r="H63" s="282"/>
      <c r="I63" s="68">
        <v>22</v>
      </c>
      <c r="J63" s="68" t="s">
        <v>107</v>
      </c>
      <c r="K63" s="51"/>
      <c r="L63" s="53" t="str">
        <f>IF(K63="","",PRODUCT(K63,I63))</f>
        <v/>
      </c>
    </row>
    <row r="64" spans="1:12" ht="15" customHeight="1" x14ac:dyDescent="0.25">
      <c r="A64" s="366" t="s">
        <v>295</v>
      </c>
      <c r="B64" s="367"/>
      <c r="C64" s="367"/>
      <c r="D64" s="367"/>
      <c r="E64" s="367"/>
      <c r="F64" s="367"/>
      <c r="G64" s="367"/>
      <c r="H64" s="367"/>
      <c r="I64" s="367"/>
      <c r="J64" s="367"/>
      <c r="K64" s="83">
        <f>SUM(K65:K82)</f>
        <v>0</v>
      </c>
      <c r="L64" s="55" t="str">
        <f>IF(SUM(L65:L82)&gt;0,SUM(L65:L82),"")</f>
        <v/>
      </c>
    </row>
    <row r="65" spans="1:12" x14ac:dyDescent="0.25">
      <c r="A65" s="369" t="s">
        <v>167</v>
      </c>
      <c r="B65" s="370"/>
      <c r="C65" s="370"/>
      <c r="D65" s="370"/>
      <c r="E65" s="370"/>
      <c r="F65" s="370"/>
      <c r="G65" s="370"/>
      <c r="H65" s="371"/>
      <c r="I65" s="94">
        <v>4.5</v>
      </c>
      <c r="J65" s="94" t="s">
        <v>107</v>
      </c>
      <c r="K65" s="96"/>
      <c r="L65" s="98" t="str">
        <f>IF(K65="","",PRODUCT(K65,I65))</f>
        <v/>
      </c>
    </row>
    <row r="66" spans="1:12" x14ac:dyDescent="0.25">
      <c r="A66" s="372" t="s">
        <v>117</v>
      </c>
      <c r="B66" s="373"/>
      <c r="C66" s="373"/>
      <c r="D66" s="373"/>
      <c r="E66" s="373"/>
      <c r="F66" s="373"/>
      <c r="G66" s="373"/>
      <c r="H66" s="374"/>
      <c r="I66" s="92">
        <v>7.65</v>
      </c>
      <c r="J66" s="92" t="s">
        <v>118</v>
      </c>
      <c r="K66" s="96"/>
      <c r="L66" s="98" t="str">
        <f t="shared" ref="L66:L82" si="8">IF(K66="","",PRODUCT(K66,I66))</f>
        <v/>
      </c>
    </row>
    <row r="67" spans="1:12" ht="15" customHeight="1" x14ac:dyDescent="0.25">
      <c r="A67" s="380" t="s">
        <v>119</v>
      </c>
      <c r="B67" s="381"/>
      <c r="C67" s="381"/>
      <c r="D67" s="381"/>
      <c r="E67" s="381"/>
      <c r="F67" s="381"/>
      <c r="G67" s="381"/>
      <c r="H67" s="382"/>
      <c r="I67" s="71">
        <v>5.45</v>
      </c>
      <c r="J67" s="71" t="s">
        <v>118</v>
      </c>
      <c r="K67" s="96"/>
      <c r="L67" s="98" t="str">
        <f t="shared" si="8"/>
        <v/>
      </c>
    </row>
    <row r="68" spans="1:12" x14ac:dyDescent="0.25">
      <c r="A68" s="368" t="s">
        <v>164</v>
      </c>
      <c r="B68" s="281"/>
      <c r="C68" s="281"/>
      <c r="D68" s="281"/>
      <c r="E68" s="281"/>
      <c r="F68" s="281"/>
      <c r="G68" s="281"/>
      <c r="H68" s="282"/>
      <c r="I68" s="68">
        <v>6.55</v>
      </c>
      <c r="J68" s="68" t="s">
        <v>39</v>
      </c>
      <c r="K68" s="96"/>
      <c r="L68" s="98" t="str">
        <f t="shared" si="8"/>
        <v/>
      </c>
    </row>
    <row r="69" spans="1:12" x14ac:dyDescent="0.25">
      <c r="A69" s="368" t="s">
        <v>197</v>
      </c>
      <c r="B69" s="281"/>
      <c r="C69" s="281"/>
      <c r="D69" s="281"/>
      <c r="E69" s="281"/>
      <c r="F69" s="281"/>
      <c r="G69" s="281"/>
      <c r="H69" s="282"/>
      <c r="I69" s="68">
        <v>5.45</v>
      </c>
      <c r="J69" s="68" t="s">
        <v>39</v>
      </c>
      <c r="K69" s="96"/>
      <c r="L69" s="98" t="str">
        <f t="shared" si="8"/>
        <v/>
      </c>
    </row>
    <row r="70" spans="1:12" x14ac:dyDescent="0.25">
      <c r="A70" s="368" t="s">
        <v>198</v>
      </c>
      <c r="B70" s="281"/>
      <c r="C70" s="281"/>
      <c r="D70" s="281"/>
      <c r="E70" s="281"/>
      <c r="F70" s="281"/>
      <c r="G70" s="281"/>
      <c r="H70" s="282"/>
      <c r="I70" s="68">
        <v>9.8000000000000007</v>
      </c>
      <c r="J70" s="68" t="s">
        <v>39</v>
      </c>
      <c r="K70" s="96"/>
      <c r="L70" s="98" t="str">
        <f t="shared" si="8"/>
        <v/>
      </c>
    </row>
    <row r="71" spans="1:12" x14ac:dyDescent="0.25">
      <c r="A71" s="368" t="s">
        <v>199</v>
      </c>
      <c r="B71" s="281"/>
      <c r="C71" s="281"/>
      <c r="D71" s="281"/>
      <c r="E71" s="281"/>
      <c r="F71" s="281"/>
      <c r="G71" s="281"/>
      <c r="H71" s="282"/>
      <c r="I71" s="68">
        <v>26.3</v>
      </c>
      <c r="J71" s="68" t="s">
        <v>107</v>
      </c>
      <c r="K71" s="96"/>
      <c r="L71" s="98" t="str">
        <f t="shared" si="8"/>
        <v/>
      </c>
    </row>
    <row r="72" spans="1:12" x14ac:dyDescent="0.25">
      <c r="A72" s="368" t="s">
        <v>183</v>
      </c>
      <c r="B72" s="281"/>
      <c r="C72" s="281"/>
      <c r="D72" s="281"/>
      <c r="E72" s="281"/>
      <c r="F72" s="281"/>
      <c r="G72" s="281"/>
      <c r="H72" s="282"/>
      <c r="I72" s="68">
        <v>14.2</v>
      </c>
      <c r="J72" s="68" t="s">
        <v>107</v>
      </c>
      <c r="K72" s="96"/>
      <c r="L72" s="98" t="str">
        <f t="shared" si="8"/>
        <v/>
      </c>
    </row>
    <row r="73" spans="1:12" x14ac:dyDescent="0.25">
      <c r="A73" s="368" t="s">
        <v>173</v>
      </c>
      <c r="B73" s="281"/>
      <c r="C73" s="281"/>
      <c r="D73" s="281"/>
      <c r="E73" s="281"/>
      <c r="F73" s="281"/>
      <c r="G73" s="281"/>
      <c r="H73" s="282"/>
      <c r="I73" s="68">
        <v>3.4</v>
      </c>
      <c r="J73" s="68" t="s">
        <v>107</v>
      </c>
      <c r="K73" s="96"/>
      <c r="L73" s="98" t="str">
        <f t="shared" si="8"/>
        <v/>
      </c>
    </row>
    <row r="74" spans="1:12" x14ac:dyDescent="0.25">
      <c r="A74" s="368" t="s">
        <v>200</v>
      </c>
      <c r="B74" s="281"/>
      <c r="C74" s="281"/>
      <c r="D74" s="281"/>
      <c r="E74" s="281"/>
      <c r="F74" s="281"/>
      <c r="G74" s="281"/>
      <c r="H74" s="282"/>
      <c r="I74" s="68">
        <v>32.9</v>
      </c>
      <c r="J74" s="68" t="s">
        <v>103</v>
      </c>
      <c r="K74" s="96"/>
      <c r="L74" s="98" t="str">
        <f t="shared" si="8"/>
        <v/>
      </c>
    </row>
    <row r="75" spans="1:12" x14ac:dyDescent="0.25">
      <c r="A75" s="368" t="s">
        <v>534</v>
      </c>
      <c r="B75" s="281"/>
      <c r="C75" s="281"/>
      <c r="D75" s="281"/>
      <c r="E75" s="281"/>
      <c r="F75" s="281"/>
      <c r="G75" s="281"/>
      <c r="H75" s="282"/>
      <c r="I75" s="68">
        <v>1.65</v>
      </c>
      <c r="J75" s="68" t="s">
        <v>39</v>
      </c>
      <c r="K75" s="96"/>
      <c r="L75" s="98" t="str">
        <f t="shared" si="8"/>
        <v/>
      </c>
    </row>
    <row r="76" spans="1:12" x14ac:dyDescent="0.25">
      <c r="A76" s="368" t="s">
        <v>172</v>
      </c>
      <c r="B76" s="281"/>
      <c r="C76" s="281"/>
      <c r="D76" s="281"/>
      <c r="E76" s="281"/>
      <c r="F76" s="281"/>
      <c r="G76" s="281"/>
      <c r="H76" s="282"/>
      <c r="I76" s="68">
        <v>5.75</v>
      </c>
      <c r="J76" s="68" t="s">
        <v>201</v>
      </c>
      <c r="K76" s="96"/>
      <c r="L76" s="98" t="str">
        <f t="shared" si="8"/>
        <v/>
      </c>
    </row>
    <row r="77" spans="1:12" x14ac:dyDescent="0.25">
      <c r="A77" s="368" t="s">
        <v>171</v>
      </c>
      <c r="B77" s="281"/>
      <c r="C77" s="281"/>
      <c r="D77" s="281"/>
      <c r="E77" s="281"/>
      <c r="F77" s="281"/>
      <c r="G77" s="281"/>
      <c r="H77" s="282"/>
      <c r="I77" s="68">
        <v>20.8</v>
      </c>
      <c r="J77" s="68" t="s">
        <v>118</v>
      </c>
      <c r="K77" s="96"/>
      <c r="L77" s="98" t="str">
        <f t="shared" si="8"/>
        <v/>
      </c>
    </row>
    <row r="78" spans="1:12" x14ac:dyDescent="0.25">
      <c r="A78" s="368" t="s">
        <v>177</v>
      </c>
      <c r="B78" s="281"/>
      <c r="C78" s="281"/>
      <c r="D78" s="281"/>
      <c r="E78" s="281"/>
      <c r="F78" s="281"/>
      <c r="G78" s="281"/>
      <c r="H78" s="282"/>
      <c r="I78" s="68">
        <v>4.95</v>
      </c>
      <c r="J78" s="68" t="s">
        <v>118</v>
      </c>
      <c r="K78" s="96"/>
      <c r="L78" s="98" t="str">
        <f t="shared" si="8"/>
        <v/>
      </c>
    </row>
    <row r="79" spans="1:12" x14ac:dyDescent="0.25">
      <c r="A79" s="368" t="s">
        <v>202</v>
      </c>
      <c r="B79" s="281"/>
      <c r="C79" s="281"/>
      <c r="D79" s="281"/>
      <c r="E79" s="281"/>
      <c r="F79" s="281"/>
      <c r="G79" s="281"/>
      <c r="H79" s="282"/>
      <c r="I79" s="68">
        <v>7.9</v>
      </c>
      <c r="J79" s="68" t="s">
        <v>107</v>
      </c>
      <c r="K79" s="96"/>
      <c r="L79" s="98" t="str">
        <f t="shared" si="8"/>
        <v/>
      </c>
    </row>
    <row r="80" spans="1:12" x14ac:dyDescent="0.25">
      <c r="A80" s="368" t="s">
        <v>120</v>
      </c>
      <c r="B80" s="281"/>
      <c r="C80" s="281"/>
      <c r="D80" s="281"/>
      <c r="E80" s="281"/>
      <c r="F80" s="281"/>
      <c r="G80" s="281"/>
      <c r="H80" s="282"/>
      <c r="I80" s="68">
        <v>4.5999999999999996</v>
      </c>
      <c r="J80" s="68" t="s">
        <v>39</v>
      </c>
      <c r="K80" s="96"/>
      <c r="L80" s="98" t="str">
        <f t="shared" si="8"/>
        <v/>
      </c>
    </row>
    <row r="81" spans="1:12" x14ac:dyDescent="0.25">
      <c r="A81" s="368" t="s">
        <v>174</v>
      </c>
      <c r="B81" s="281"/>
      <c r="C81" s="281"/>
      <c r="D81" s="281"/>
      <c r="E81" s="281"/>
      <c r="F81" s="281"/>
      <c r="G81" s="281"/>
      <c r="H81" s="282"/>
      <c r="I81" s="68">
        <v>40.5</v>
      </c>
      <c r="J81" s="68" t="s">
        <v>39</v>
      </c>
      <c r="K81" s="96"/>
      <c r="L81" s="98" t="str">
        <f t="shared" si="8"/>
        <v/>
      </c>
    </row>
    <row r="82" spans="1:12" x14ac:dyDescent="0.25">
      <c r="A82" s="368" t="s">
        <v>175</v>
      </c>
      <c r="B82" s="281"/>
      <c r="C82" s="281"/>
      <c r="D82" s="281"/>
      <c r="E82" s="281"/>
      <c r="F82" s="281"/>
      <c r="G82" s="281"/>
      <c r="H82" s="282"/>
      <c r="I82" s="68">
        <v>23.9</v>
      </c>
      <c r="J82" s="68" t="s">
        <v>39</v>
      </c>
      <c r="K82" s="96"/>
      <c r="L82" s="98" t="str">
        <f t="shared" si="8"/>
        <v/>
      </c>
    </row>
    <row r="83" spans="1:12" ht="7.5" customHeight="1" x14ac:dyDescent="0.25">
      <c r="A83" s="203"/>
      <c r="B83" s="204"/>
      <c r="C83" s="204"/>
      <c r="D83" s="204"/>
      <c r="E83" s="204"/>
      <c r="F83" s="204"/>
      <c r="G83" s="204"/>
      <c r="H83" s="204"/>
      <c r="I83" s="39"/>
      <c r="J83" s="39"/>
      <c r="K83" s="205"/>
      <c r="L83" s="206"/>
    </row>
    <row r="84" spans="1:12" x14ac:dyDescent="0.25">
      <c r="A84" s="419" t="s">
        <v>299</v>
      </c>
      <c r="B84" s="420"/>
      <c r="C84" s="420"/>
      <c r="D84" s="420"/>
      <c r="E84" s="420"/>
      <c r="F84" s="420"/>
      <c r="G84" s="420"/>
      <c r="H84" s="420"/>
      <c r="I84" s="420"/>
      <c r="J84" s="420"/>
      <c r="K84" s="160" t="s">
        <v>165</v>
      </c>
      <c r="L84" s="159"/>
    </row>
    <row r="85" spans="1:12" s="212" customFormat="1" ht="7.5" customHeight="1" x14ac:dyDescent="0.25">
      <c r="A85" s="207"/>
      <c r="B85" s="208"/>
      <c r="C85" s="208"/>
      <c r="D85" s="208"/>
      <c r="E85" s="208"/>
      <c r="F85" s="208"/>
      <c r="G85" s="208"/>
      <c r="H85" s="208"/>
      <c r="I85" s="209"/>
      <c r="J85" s="208"/>
      <c r="K85" s="210"/>
      <c r="L85" s="211"/>
    </row>
    <row r="86" spans="1:12" s="78" customFormat="1" ht="29.25" customHeight="1" x14ac:dyDescent="0.25">
      <c r="A86" s="199" t="s">
        <v>123</v>
      </c>
      <c r="B86" s="200"/>
      <c r="C86" s="200"/>
      <c r="D86" s="200"/>
      <c r="E86" s="200"/>
      <c r="F86" s="200"/>
      <c r="G86" s="200"/>
      <c r="H86" s="200"/>
      <c r="I86" s="130"/>
      <c r="J86" s="131" t="s">
        <v>53</v>
      </c>
      <c r="K86" s="344" t="str">
        <f>IF(SUM(L10,L30,L41,L46,L51,L64)&gt;0,SUM(L10,L30,L41,L46,L51,L64),"")</f>
        <v/>
      </c>
      <c r="L86" s="345"/>
    </row>
  </sheetData>
  <sheetProtection algorithmName="SHA-512" hashValue="+YGHQ6CWTS6LpdCScUpWA5u5k88YNlOdoxP9mYW0bYPBPP/l2zc06YkBoCy6KNiYrGVbQlXmxe9Bl+GLB4sLRQ==" saltValue="O51XbdgQ7xcQ6GHlTiLI+A==" spinCount="100000" sheet="1" objects="1" scenarios="1"/>
  <protectedRanges>
    <protectedRange algorithmName="SHA-512" hashValue="5ksqXPikwbRcg4S+7OTELZuDEKIrarFM/DVDZmcgbwhbVu8JegfzvSQNjgTTmOEk9Nxncx+d2wfgxF93Z/Gr7A==" saltValue="QdT/BPzyX44RSsB7F7wS1g==" spinCount="100000" sqref="A1:G1 I1:L1" name="Bereich1_2"/>
  </protectedRanges>
  <autoFilter ref="K9:K86" xr:uid="{00000000-0009-0000-0000-000004000000}"/>
  <mergeCells count="84">
    <mergeCell ref="A54:H54"/>
    <mergeCell ref="K86:L86"/>
    <mergeCell ref="A81:H81"/>
    <mergeCell ref="A82:H82"/>
    <mergeCell ref="A84:J84"/>
    <mergeCell ref="A76:H76"/>
    <mergeCell ref="A77:H77"/>
    <mergeCell ref="A79:H79"/>
    <mergeCell ref="A80:H80"/>
    <mergeCell ref="A78:H78"/>
    <mergeCell ref="A67:H67"/>
    <mergeCell ref="A68:H68"/>
    <mergeCell ref="A69:H69"/>
    <mergeCell ref="A75:H75"/>
    <mergeCell ref="A57:H57"/>
    <mergeCell ref="A65:H65"/>
    <mergeCell ref="A66:H66"/>
    <mergeCell ref="A70:H70"/>
    <mergeCell ref="A71:H71"/>
    <mergeCell ref="A55:H55"/>
    <mergeCell ref="A58:H58"/>
    <mergeCell ref="A63:H63"/>
    <mergeCell ref="A64:J64"/>
    <mergeCell ref="A59:H59"/>
    <mergeCell ref="A60:H60"/>
    <mergeCell ref="A61:H61"/>
    <mergeCell ref="A62:H62"/>
    <mergeCell ref="A56:H56"/>
    <mergeCell ref="A52:H52"/>
    <mergeCell ref="A53:H53"/>
    <mergeCell ref="A49:H49"/>
    <mergeCell ref="A41:J41"/>
    <mergeCell ref="A42:H42"/>
    <mergeCell ref="A43:H43"/>
    <mergeCell ref="A45:H45"/>
    <mergeCell ref="A46:J46"/>
    <mergeCell ref="A47:H47"/>
    <mergeCell ref="A48:H48"/>
    <mergeCell ref="A50:H50"/>
    <mergeCell ref="A51:J51"/>
    <mergeCell ref="A40:H40"/>
    <mergeCell ref="A44:H44"/>
    <mergeCell ref="A24:H24"/>
    <mergeCell ref="A39:H39"/>
    <mergeCell ref="A27:H27"/>
    <mergeCell ref="A28:H28"/>
    <mergeCell ref="A29:H29"/>
    <mergeCell ref="A30:J30"/>
    <mergeCell ref="A33:H33"/>
    <mergeCell ref="A34:H34"/>
    <mergeCell ref="A35:H35"/>
    <mergeCell ref="A36:H36"/>
    <mergeCell ref="A37:H37"/>
    <mergeCell ref="A38:H38"/>
    <mergeCell ref="A31:H31"/>
    <mergeCell ref="A32:H32"/>
    <mergeCell ref="A20:H20"/>
    <mergeCell ref="K6:K8"/>
    <mergeCell ref="G3:H3"/>
    <mergeCell ref="J3:L3"/>
    <mergeCell ref="L6:L8"/>
    <mergeCell ref="A6:H8"/>
    <mergeCell ref="I6:J8"/>
    <mergeCell ref="A13:H13"/>
    <mergeCell ref="A14:H14"/>
    <mergeCell ref="A15:H15"/>
    <mergeCell ref="A16:H16"/>
    <mergeCell ref="A18:H18"/>
    <mergeCell ref="A72:H72"/>
    <mergeCell ref="A73:H73"/>
    <mergeCell ref="A74:H74"/>
    <mergeCell ref="A1:H1"/>
    <mergeCell ref="A2:J2"/>
    <mergeCell ref="A5:J5"/>
    <mergeCell ref="A26:H26"/>
    <mergeCell ref="A10:J10"/>
    <mergeCell ref="A11:H11"/>
    <mergeCell ref="A12:H12"/>
    <mergeCell ref="A17:H17"/>
    <mergeCell ref="A19:H19"/>
    <mergeCell ref="A21:H21"/>
    <mergeCell ref="A22:H22"/>
    <mergeCell ref="A23:H23"/>
    <mergeCell ref="A25:H25"/>
  </mergeCells>
  <dataValidations count="3">
    <dataValidation type="whole" operator="greaterThanOrEqual" allowBlank="1" showInputMessage="1" showErrorMessage="1" error="Bitte geben Sie eine ganze Zahl ein!" sqref="K47:K50 K42:K45 K31:K40 K11:K29 K65:K74 K76:K83" xr:uid="{00000000-0002-0000-0400-000000000000}">
      <formula1>1</formula1>
    </dataValidation>
    <dataValidation type="whole" operator="greaterThanOrEqual" allowBlank="1" showInputMessage="1" showErrorMessage="1" error="Bitte geben Sie eine ganze Zahl ein!_x000a_" sqref="K52:K63" xr:uid="{00000000-0002-0000-0400-000001000000}">
      <formula1>1</formula1>
    </dataValidation>
    <dataValidation type="whole" operator="greaterThanOrEqual" allowBlank="1" showInputMessage="1" showErrorMessage="1" error="Bitte beachten Sie unsere Mindestbestellmenge pro Lieferung von 4 Stück" sqref="K75" xr:uid="{39741856-8008-417B-B0CB-4B84A3E7D1AA}">
      <formula1>4</formula1>
    </dataValidation>
  </dataValidations>
  <printOptions horizontalCentered="1"/>
  <pageMargins left="0.98425196850393704" right="0.98425196850393704" top="1.3779527559055118" bottom="0.98425196850393704" header="0.19685039370078741" footer="0.51181102362204722"/>
  <pageSetup paperSize="9" fitToWidth="0" fitToHeight="0" orientation="landscape" r:id="rId1"/>
  <headerFooter>
    <oddHeader>&amp;R
&amp;G</oddHeader>
    <oddFooter>&amp;C&amp;"Arial Narrow,Standard"&amp;10&amp;A - Seite &amp;P von &amp;N&amp;R&amp;"Arial Narrow,Standard"&amp;10&amp;D</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theme="5" tint="0.59999389629810485"/>
    <pageSetUpPr fitToPage="1"/>
  </sheetPr>
  <dimension ref="A1:P25"/>
  <sheetViews>
    <sheetView showWhiteSpace="0" view="pageLayout" topLeftCell="A3" zoomScale="120" zoomScaleNormal="100" zoomScalePageLayoutView="120" workbookViewId="0">
      <selection activeCell="A16" sqref="A16:D16"/>
    </sheetView>
  </sheetViews>
  <sheetFormatPr baseColWidth="10" defaultColWidth="11.42578125" defaultRowHeight="15" x14ac:dyDescent="0.25"/>
  <cols>
    <col min="1" max="1" width="10" style="35" customWidth="1"/>
    <col min="2" max="2" width="5.7109375" style="35" customWidth="1"/>
    <col min="3" max="3" width="9.42578125" style="35" bestFit="1" customWidth="1"/>
    <col min="4" max="4" width="23.28515625" style="35" customWidth="1"/>
    <col min="5" max="5" width="8" style="75" customWidth="1"/>
    <col min="6" max="6" width="9.140625" style="76" bestFit="1" customWidth="1"/>
    <col min="7" max="7" width="6.5703125" style="76" bestFit="1" customWidth="1"/>
    <col min="8" max="8" width="5.85546875" style="77" customWidth="1"/>
    <col min="9" max="12" width="5.85546875" style="35" customWidth="1"/>
    <col min="13" max="13" width="5.42578125" style="35" customWidth="1"/>
    <col min="14" max="14" width="5.5703125" style="35" customWidth="1"/>
    <col min="15" max="15" width="6.7109375" style="32" customWidth="1"/>
    <col min="16" max="16" width="10.5703125" style="35" customWidth="1"/>
    <col min="17" max="16384" width="11.42578125" style="35"/>
  </cols>
  <sheetData>
    <row r="1" spans="1:16" ht="18.75" customHeight="1" x14ac:dyDescent="0.25">
      <c r="A1" s="328" t="s">
        <v>124</v>
      </c>
      <c r="B1" s="329"/>
      <c r="C1" s="329"/>
      <c r="D1" s="329"/>
      <c r="E1" s="329"/>
      <c r="F1" s="329"/>
      <c r="G1" s="126"/>
      <c r="H1" s="26"/>
      <c r="I1" s="28"/>
      <c r="J1" s="28"/>
      <c r="K1" s="28"/>
      <c r="L1" s="28"/>
      <c r="M1" s="28"/>
      <c r="N1" s="28"/>
      <c r="O1" s="29"/>
      <c r="P1" s="30"/>
    </row>
    <row r="2" spans="1:16" ht="6.75" customHeight="1" x14ac:dyDescent="0.25">
      <c r="A2" s="331"/>
      <c r="B2" s="332"/>
      <c r="C2" s="332"/>
      <c r="D2" s="332"/>
      <c r="E2" s="332"/>
      <c r="F2" s="332"/>
      <c r="G2" s="31"/>
      <c r="H2" s="31"/>
      <c r="I2" s="31"/>
      <c r="J2" s="31"/>
      <c r="K2" s="31"/>
      <c r="L2" s="31"/>
      <c r="M2" s="31"/>
      <c r="N2" s="31"/>
      <c r="P2" s="33"/>
    </row>
    <row r="3" spans="1:16" x14ac:dyDescent="0.25">
      <c r="A3" s="302" t="str">
        <f>IF(Stammblatt!C2="","",Stammblatt!C2)</f>
        <v/>
      </c>
      <c r="B3" s="303"/>
      <c r="C3" s="303"/>
      <c r="D3" s="303"/>
      <c r="E3" s="34"/>
      <c r="F3" s="79" t="s">
        <v>49</v>
      </c>
      <c r="G3" s="383" t="str">
        <f>IF(Stammblatt!C9="","",Stammblatt!C9)</f>
        <v/>
      </c>
      <c r="H3" s="383"/>
      <c r="I3" s="383"/>
      <c r="J3" s="383"/>
      <c r="K3" s="383"/>
      <c r="L3" s="140" t="str">
        <f>IF(M3="","","/")</f>
        <v/>
      </c>
      <c r="M3" s="333" t="str">
        <f>IF(Stammblatt!C8="","",Stammblatt!C8)</f>
        <v/>
      </c>
      <c r="N3" s="333"/>
      <c r="O3" s="333"/>
      <c r="P3" s="334"/>
    </row>
    <row r="4" spans="1:16" ht="15" customHeight="1" x14ac:dyDescent="0.25">
      <c r="A4" s="72">
        <f>Stammblatt!C4</f>
        <v>0</v>
      </c>
      <c r="B4" s="37" t="s">
        <v>24</v>
      </c>
      <c r="C4" s="36">
        <f>Stammblatt!C5</f>
        <v>0</v>
      </c>
      <c r="D4" s="37"/>
      <c r="E4" s="39"/>
      <c r="F4" s="38"/>
      <c r="G4" s="38"/>
      <c r="H4" s="39"/>
      <c r="I4" s="40"/>
      <c r="J4" s="325"/>
      <c r="K4" s="325"/>
      <c r="L4" s="41"/>
      <c r="M4" s="41"/>
      <c r="N4" s="42"/>
      <c r="O4" s="43"/>
      <c r="P4" s="44"/>
    </row>
    <row r="5" spans="1:16" ht="6.75" customHeight="1" x14ac:dyDescent="0.25">
      <c r="A5" s="401" t="s">
        <v>0</v>
      </c>
      <c r="B5" s="314"/>
      <c r="C5" s="314"/>
      <c r="D5" s="314"/>
      <c r="E5" s="390" t="s">
        <v>150</v>
      </c>
      <c r="F5" s="304"/>
      <c r="G5" s="326" t="s">
        <v>151</v>
      </c>
      <c r="H5" s="326" t="s">
        <v>16</v>
      </c>
      <c r="I5" s="326" t="s">
        <v>17</v>
      </c>
      <c r="J5" s="326" t="s">
        <v>18</v>
      </c>
      <c r="K5" s="326" t="s">
        <v>19</v>
      </c>
      <c r="L5" s="390" t="s">
        <v>20</v>
      </c>
      <c r="M5" s="326" t="s">
        <v>21</v>
      </c>
      <c r="N5" s="483" t="s">
        <v>22</v>
      </c>
      <c r="O5" s="335" t="s">
        <v>10</v>
      </c>
      <c r="P5" s="451" t="s">
        <v>11</v>
      </c>
    </row>
    <row r="6" spans="1:16" ht="15" customHeight="1" x14ac:dyDescent="0.25">
      <c r="A6" s="402"/>
      <c r="B6" s="317"/>
      <c r="C6" s="317"/>
      <c r="D6" s="317"/>
      <c r="E6" s="391"/>
      <c r="F6" s="306"/>
      <c r="G6" s="327"/>
      <c r="H6" s="327"/>
      <c r="I6" s="327"/>
      <c r="J6" s="327"/>
      <c r="K6" s="327"/>
      <c r="L6" s="391"/>
      <c r="M6" s="327"/>
      <c r="N6" s="306"/>
      <c r="O6" s="336"/>
      <c r="P6" s="452"/>
    </row>
    <row r="7" spans="1:16" ht="23.25" customHeight="1" x14ac:dyDescent="0.25">
      <c r="A7" s="454"/>
      <c r="B7" s="455"/>
      <c r="C7" s="455"/>
      <c r="D7" s="455"/>
      <c r="E7" s="472"/>
      <c r="F7" s="425"/>
      <c r="G7" s="88" t="e">
        <f>DATE(YEAR(H7),MONTH(H7),DAY(H7)-1)</f>
        <v>#NUM!</v>
      </c>
      <c r="H7" s="88">
        <f>Stammblatt!C4</f>
        <v>0</v>
      </c>
      <c r="I7" s="88" t="str">
        <f>IF(Messedauer&gt;1,DATE(YEAR(H7),MONTH(H7),DAY(H7)+1),"X")</f>
        <v>X</v>
      </c>
      <c r="J7" s="88" t="str">
        <f>IF(Messedauer&gt;2,DATE(YEAR(I7),MONTH(I7),DAY(I7)+1),"X")</f>
        <v>X</v>
      </c>
      <c r="K7" s="88" t="str">
        <f>IF(Messedauer&gt;3,DATE(YEAR(J7),MONTH(J7),DAY(J7)+1),"X")</f>
        <v>X</v>
      </c>
      <c r="L7" s="123" t="str">
        <f>IF(Messedauer&gt;4,DATE(YEAR(K7),MONTH(K7),DAY(K7)+1),"X")</f>
        <v>X</v>
      </c>
      <c r="M7" s="88" t="str">
        <f>IF(Messedauer&gt;5,DATE(YEAR(L7),MONTH(L7),DAY(L7)+1),"X")</f>
        <v>X</v>
      </c>
      <c r="N7" s="122" t="str">
        <f>IF(Messedauer&gt;6,DATE(YEAR(M7),MONTH(M7),DAY(M7)+1),"X")</f>
        <v>X</v>
      </c>
      <c r="O7" s="337"/>
      <c r="P7" s="453"/>
    </row>
    <row r="8" spans="1:16" ht="15" customHeight="1" x14ac:dyDescent="0.25">
      <c r="A8" s="366"/>
      <c r="B8" s="367"/>
      <c r="C8" s="367"/>
      <c r="D8" s="367"/>
      <c r="E8" s="367"/>
      <c r="F8" s="367"/>
      <c r="G8" s="85"/>
      <c r="H8" s="85" t="s">
        <v>1</v>
      </c>
      <c r="I8" s="86" t="s">
        <v>1</v>
      </c>
      <c r="J8" s="86" t="s">
        <v>1</v>
      </c>
      <c r="K8" s="86" t="s">
        <v>1</v>
      </c>
      <c r="L8" s="85" t="s">
        <v>1</v>
      </c>
      <c r="M8" s="125" t="s">
        <v>1</v>
      </c>
      <c r="N8" s="124" t="s">
        <v>1</v>
      </c>
      <c r="O8" s="128" t="str">
        <f>IF(SUM(O12:O23)&gt;0,SUM(O12:O23),"")</f>
        <v/>
      </c>
      <c r="P8" s="46" t="str">
        <f>IF(SUM(P12:P23)&gt;0,SUM(P12:P23),"")</f>
        <v/>
      </c>
    </row>
    <row r="9" spans="1:16" ht="7.5" customHeight="1" thickBot="1" x14ac:dyDescent="0.3">
      <c r="A9" s="232"/>
      <c r="B9" s="233"/>
      <c r="C9" s="233"/>
      <c r="D9" s="234"/>
      <c r="E9" s="235"/>
      <c r="F9" s="235"/>
      <c r="G9" s="236"/>
      <c r="H9" s="236"/>
      <c r="I9" s="237"/>
      <c r="J9" s="237"/>
      <c r="K9" s="237"/>
      <c r="L9" s="236"/>
      <c r="M9" s="231"/>
      <c r="N9" s="238"/>
      <c r="O9" s="239"/>
      <c r="P9" s="240"/>
    </row>
    <row r="10" spans="1:16" ht="54.75" customHeight="1" thickBot="1" x14ac:dyDescent="0.3">
      <c r="A10" s="469" t="s">
        <v>328</v>
      </c>
      <c r="B10" s="470"/>
      <c r="C10" s="470"/>
      <c r="D10" s="471"/>
      <c r="E10" s="255"/>
      <c r="F10" s="255"/>
      <c r="G10" s="256"/>
      <c r="H10" s="256"/>
      <c r="I10" s="257"/>
      <c r="J10" s="257"/>
      <c r="K10" s="257"/>
      <c r="L10" s="257"/>
      <c r="M10" s="257"/>
      <c r="N10" s="257"/>
      <c r="O10" s="258"/>
      <c r="P10" s="259"/>
    </row>
    <row r="11" spans="1:16" ht="7.5" customHeight="1" thickBot="1" x14ac:dyDescent="0.3">
      <c r="A11" s="241"/>
      <c r="B11" s="264"/>
      <c r="C11" s="264"/>
      <c r="D11" s="242"/>
      <c r="E11" s="243"/>
      <c r="F11" s="243"/>
      <c r="G11" s="236"/>
      <c r="H11" s="236"/>
      <c r="I11" s="237"/>
      <c r="J11" s="237"/>
      <c r="K11" s="237"/>
      <c r="L11" s="236"/>
      <c r="M11" s="231"/>
      <c r="N11" s="238"/>
      <c r="O11" s="239"/>
      <c r="P11" s="244"/>
    </row>
    <row r="12" spans="1:16" ht="52.5" customHeight="1" x14ac:dyDescent="0.25">
      <c r="A12" s="473" t="s">
        <v>326</v>
      </c>
      <c r="B12" s="474"/>
      <c r="C12" s="474"/>
      <c r="D12" s="475"/>
      <c r="E12" s="252">
        <v>395</v>
      </c>
      <c r="F12" s="253" t="s">
        <v>310</v>
      </c>
      <c r="G12" s="274"/>
      <c r="H12" s="275"/>
      <c r="I12" s="275"/>
      <c r="J12" s="275"/>
      <c r="K12" s="275"/>
      <c r="L12" s="275"/>
      <c r="M12" s="275"/>
      <c r="N12" s="276"/>
      <c r="O12" s="276" t="str">
        <f>IF(SUM(H12:N12)&gt;0,SUM(H12:N12),"")</f>
        <v/>
      </c>
      <c r="P12" s="277" t="str">
        <f>IF(O12="","",(O12*E12))</f>
        <v/>
      </c>
    </row>
    <row r="13" spans="1:16" ht="52.5" customHeight="1" x14ac:dyDescent="0.25">
      <c r="A13" s="466" t="s">
        <v>325</v>
      </c>
      <c r="B13" s="467"/>
      <c r="C13" s="467"/>
      <c r="D13" s="468"/>
      <c r="E13" s="270">
        <v>47.9</v>
      </c>
      <c r="F13" s="269" t="s">
        <v>126</v>
      </c>
      <c r="G13" s="260"/>
      <c r="H13" s="271"/>
      <c r="I13" s="271"/>
      <c r="J13" s="271"/>
      <c r="K13" s="271"/>
      <c r="L13" s="271"/>
      <c r="M13" s="271"/>
      <c r="N13" s="272"/>
      <c r="O13" s="278" t="str">
        <f>IF(SUM(H13:N13)&gt;0,SUM(H13:N13),"")</f>
        <v/>
      </c>
      <c r="P13" s="273" t="str">
        <f>IF(O13="","",(O13*E13))</f>
        <v/>
      </c>
    </row>
    <row r="14" spans="1:16" ht="52.5" customHeight="1" x14ac:dyDescent="0.25">
      <c r="A14" s="476" t="s">
        <v>327</v>
      </c>
      <c r="B14" s="381"/>
      <c r="C14" s="381"/>
      <c r="D14" s="382"/>
      <c r="E14" s="71">
        <v>385</v>
      </c>
      <c r="F14" s="254" t="s">
        <v>310</v>
      </c>
      <c r="G14" s="260"/>
      <c r="H14" s="51"/>
      <c r="I14" s="51"/>
      <c r="J14" s="51"/>
      <c r="K14" s="51"/>
      <c r="L14" s="51"/>
      <c r="M14" s="51"/>
      <c r="N14" s="164"/>
      <c r="O14" s="93" t="str">
        <f>IF(SUM(H14:N14)&gt;0,SUM(H14:N14),"")</f>
        <v/>
      </c>
      <c r="P14" s="265" t="str">
        <f t="shared" ref="P14:P23" si="0">IF(O14="","",(O14*E14))</f>
        <v/>
      </c>
    </row>
    <row r="15" spans="1:16" x14ac:dyDescent="0.25">
      <c r="A15" s="465" t="s">
        <v>316</v>
      </c>
      <c r="B15" s="281"/>
      <c r="C15" s="281"/>
      <c r="D15" s="282"/>
      <c r="E15" s="68">
        <v>47.9</v>
      </c>
      <c r="F15" s="50" t="s">
        <v>126</v>
      </c>
      <c r="G15" s="261"/>
      <c r="H15" s="51"/>
      <c r="I15" s="51"/>
      <c r="J15" s="51"/>
      <c r="K15" s="51"/>
      <c r="L15" s="51"/>
      <c r="M15" s="51"/>
      <c r="N15" s="164"/>
      <c r="O15" s="164" t="str">
        <f t="shared" ref="O15:O23" si="1">IF(SUM(H15:N15)&gt;0,SUM(H15:N15),"")</f>
        <v/>
      </c>
      <c r="P15" s="265" t="str">
        <f t="shared" si="0"/>
        <v/>
      </c>
    </row>
    <row r="16" spans="1:16" x14ac:dyDescent="0.25">
      <c r="A16" s="465" t="s">
        <v>317</v>
      </c>
      <c r="B16" s="281"/>
      <c r="C16" s="281"/>
      <c r="D16" s="282"/>
      <c r="E16" s="68">
        <v>47.9</v>
      </c>
      <c r="F16" s="50" t="s">
        <v>126</v>
      </c>
      <c r="G16" s="261"/>
      <c r="H16" s="51"/>
      <c r="I16" s="51"/>
      <c r="J16" s="51"/>
      <c r="K16" s="51"/>
      <c r="L16" s="51"/>
      <c r="M16" s="51"/>
      <c r="N16" s="51"/>
      <c r="O16" s="93" t="str">
        <f t="shared" ref="O16" si="2">IF(SUM(H16:N16)&gt;0,SUM(H16:N16),"")</f>
        <v/>
      </c>
      <c r="P16" s="245" t="str">
        <f t="shared" si="0"/>
        <v/>
      </c>
    </row>
    <row r="17" spans="1:16" x14ac:dyDescent="0.25">
      <c r="A17" s="246" t="s">
        <v>323</v>
      </c>
      <c r="B17" s="49"/>
      <c r="C17" s="49"/>
      <c r="D17" s="49"/>
      <c r="E17" s="68">
        <v>47.9</v>
      </c>
      <c r="F17" s="50" t="s">
        <v>126</v>
      </c>
      <c r="G17" s="51"/>
      <c r="H17" s="262"/>
      <c r="I17" s="262"/>
      <c r="J17" s="262"/>
      <c r="K17" s="262"/>
      <c r="L17" s="262"/>
      <c r="M17" s="262"/>
      <c r="N17" s="262"/>
      <c r="O17" s="52" t="str">
        <f>IF(G17="","",G17)</f>
        <v/>
      </c>
      <c r="P17" s="245" t="str">
        <f>IF(O17="","",(O17*E17))</f>
        <v/>
      </c>
    </row>
    <row r="18" spans="1:16" ht="15" customHeight="1" x14ac:dyDescent="0.25">
      <c r="A18" s="246" t="s">
        <v>324</v>
      </c>
      <c r="B18" s="49"/>
      <c r="C18" s="49"/>
      <c r="D18" s="49"/>
      <c r="E18" s="68">
        <v>47.9</v>
      </c>
      <c r="F18" s="50" t="s">
        <v>126</v>
      </c>
      <c r="G18" s="51"/>
      <c r="H18" s="262"/>
      <c r="I18" s="262"/>
      <c r="J18" s="262"/>
      <c r="K18" s="262"/>
      <c r="L18" s="262"/>
      <c r="M18" s="262"/>
      <c r="N18" s="262"/>
      <c r="O18" s="52" t="str">
        <f>IF(G18="","",G18)</f>
        <v/>
      </c>
      <c r="P18" s="245" t="str">
        <f t="shared" si="0"/>
        <v/>
      </c>
    </row>
    <row r="19" spans="1:16" ht="15" customHeight="1" x14ac:dyDescent="0.25">
      <c r="A19" s="465" t="s">
        <v>322</v>
      </c>
      <c r="B19" s="281"/>
      <c r="C19" s="281"/>
      <c r="D19" s="282"/>
      <c r="E19" s="68">
        <v>30</v>
      </c>
      <c r="F19" s="50" t="s">
        <v>125</v>
      </c>
      <c r="G19" s="51"/>
      <c r="H19" s="262"/>
      <c r="I19" s="262"/>
      <c r="J19" s="262"/>
      <c r="K19" s="262"/>
      <c r="L19" s="262"/>
      <c r="M19" s="262"/>
      <c r="N19" s="262"/>
      <c r="O19" s="52" t="str">
        <f>IF(G19="","",G19)</f>
        <v/>
      </c>
      <c r="P19" s="245" t="str">
        <f t="shared" si="0"/>
        <v/>
      </c>
    </row>
    <row r="20" spans="1:16" x14ac:dyDescent="0.25">
      <c r="A20" s="465" t="s">
        <v>321</v>
      </c>
      <c r="B20" s="281"/>
      <c r="C20" s="281"/>
      <c r="D20" s="281"/>
      <c r="E20" s="68" t="s">
        <v>191</v>
      </c>
      <c r="F20" s="50" t="s">
        <v>310</v>
      </c>
      <c r="G20" s="261"/>
      <c r="H20" s="262"/>
      <c r="I20" s="262"/>
      <c r="J20" s="262"/>
      <c r="K20" s="262"/>
      <c r="L20" s="262"/>
      <c r="M20" s="262"/>
      <c r="N20" s="262"/>
      <c r="O20" s="52" t="str">
        <f>IF(SUM(H20:N20)&gt;0,SUM(H20:N20),"")</f>
        <v/>
      </c>
      <c r="P20" s="245" t="str">
        <f t="shared" si="0"/>
        <v/>
      </c>
    </row>
    <row r="21" spans="1:16" x14ac:dyDescent="0.25">
      <c r="A21" s="465" t="s">
        <v>318</v>
      </c>
      <c r="B21" s="281"/>
      <c r="C21" s="281"/>
      <c r="D21" s="282"/>
      <c r="E21" s="68">
        <v>15</v>
      </c>
      <c r="F21" s="50" t="s">
        <v>310</v>
      </c>
      <c r="G21" s="261"/>
      <c r="H21" s="52" t="str">
        <f>IF(SUM(H12:H14)&gt;0,SUM(H12:H14),"")</f>
        <v/>
      </c>
      <c r="I21" s="52"/>
      <c r="J21" s="52" t="str">
        <f t="shared" ref="J21:N21" si="3">IF(SUM(J12:J14)&gt;0,SUM(J12:J14),"")</f>
        <v/>
      </c>
      <c r="K21" s="52" t="str">
        <f t="shared" si="3"/>
        <v/>
      </c>
      <c r="L21" s="52" t="str">
        <f t="shared" si="3"/>
        <v/>
      </c>
      <c r="M21" s="52" t="str">
        <f t="shared" si="3"/>
        <v/>
      </c>
      <c r="N21" s="52" t="str">
        <f t="shared" si="3"/>
        <v/>
      </c>
      <c r="O21" s="52" t="str">
        <f>IF(SUM(H21:N21)&gt;0,SUM(H21:N21),"")</f>
        <v/>
      </c>
      <c r="P21" s="245" t="str">
        <f t="shared" si="0"/>
        <v/>
      </c>
    </row>
    <row r="22" spans="1:16" x14ac:dyDescent="0.25">
      <c r="A22" s="465" t="s">
        <v>319</v>
      </c>
      <c r="B22" s="281"/>
      <c r="C22" s="281"/>
      <c r="D22" s="282"/>
      <c r="E22" s="68" t="s">
        <v>191</v>
      </c>
      <c r="F22" s="50" t="s">
        <v>310</v>
      </c>
      <c r="G22" s="262" t="str">
        <f>IF(SUM(H20:N20)&gt;0,MAX(H20:N20),"")</f>
        <v/>
      </c>
      <c r="H22" s="262"/>
      <c r="I22" s="262"/>
      <c r="J22" s="262"/>
      <c r="K22" s="262"/>
      <c r="L22" s="262"/>
      <c r="M22" s="262"/>
      <c r="N22" s="262"/>
      <c r="O22" s="52" t="str">
        <f>IF(G22="","",G22)</f>
        <v/>
      </c>
      <c r="P22" s="245"/>
    </row>
    <row r="23" spans="1:16" ht="15.75" thickBot="1" x14ac:dyDescent="0.3">
      <c r="A23" s="480" t="s">
        <v>320</v>
      </c>
      <c r="B23" s="481"/>
      <c r="C23" s="481"/>
      <c r="D23" s="482"/>
      <c r="E23" s="247">
        <v>30</v>
      </c>
      <c r="F23" s="248" t="s">
        <v>310</v>
      </c>
      <c r="G23" s="263"/>
      <c r="H23" s="249" t="str">
        <f>IF(SUM(H12:H14)&gt;0,SUM(H12:H14),"")</f>
        <v/>
      </c>
      <c r="I23" s="249"/>
      <c r="J23" s="249" t="str">
        <f t="shared" ref="J23:N23" si="4">IF(SUM(J12:J14)&gt;0,SUM(J12:J14),"")</f>
        <v/>
      </c>
      <c r="K23" s="249" t="str">
        <f t="shared" si="4"/>
        <v/>
      </c>
      <c r="L23" s="249" t="str">
        <f t="shared" si="4"/>
        <v/>
      </c>
      <c r="M23" s="249" t="str">
        <f t="shared" si="4"/>
        <v/>
      </c>
      <c r="N23" s="249" t="str">
        <f t="shared" si="4"/>
        <v/>
      </c>
      <c r="O23" s="249" t="str">
        <f t="shared" si="1"/>
        <v/>
      </c>
      <c r="P23" s="250" t="str">
        <f t="shared" si="0"/>
        <v/>
      </c>
    </row>
    <row r="24" spans="1:16" ht="7.5" customHeight="1" x14ac:dyDescent="0.25">
      <c r="A24" s="477"/>
      <c r="B24" s="478"/>
      <c r="C24" s="478"/>
      <c r="D24" s="478"/>
      <c r="E24" s="478"/>
      <c r="F24" s="478"/>
      <c r="G24" s="478"/>
      <c r="H24" s="478"/>
      <c r="I24" s="478"/>
      <c r="J24" s="478"/>
      <c r="K24" s="478"/>
      <c r="L24" s="478"/>
      <c r="M24" s="478"/>
      <c r="N24" s="478"/>
      <c r="O24" s="478"/>
      <c r="P24" s="479"/>
    </row>
    <row r="25" spans="1:16" s="78" customFormat="1" ht="29.25" customHeight="1" x14ac:dyDescent="0.25">
      <c r="A25" s="199" t="s">
        <v>123</v>
      </c>
      <c r="B25" s="200"/>
      <c r="C25" s="200"/>
      <c r="D25" s="200"/>
      <c r="E25" s="200"/>
      <c r="F25" s="200"/>
      <c r="G25" s="200"/>
      <c r="H25" s="200"/>
      <c r="I25" s="200"/>
      <c r="J25" s="200"/>
      <c r="K25" s="200"/>
      <c r="L25" s="200"/>
      <c r="M25" s="330" t="s">
        <v>53</v>
      </c>
      <c r="N25" s="330"/>
      <c r="O25" s="395" t="str">
        <f>IF(SUM(P12:P23)&gt;0,SUM(P12:P23),"")</f>
        <v/>
      </c>
      <c r="P25" s="396"/>
    </row>
  </sheetData>
  <sheetProtection algorithmName="SHA-512" hashValue="PtCb74+opBFTaiujy9wiowe0OcHU/M0R0MSKISgYn8ht3fIrp9UALhKMzCR6aYEaRpcoBVcgZV9qTqXAncKzvA==" saltValue="cObATaOIuLHzqpPTG8mQsw==" spinCount="100000" sheet="1" objects="1" scenarios="1"/>
  <protectedRanges>
    <protectedRange algorithmName="SHA-512" hashValue="5ksqXPikwbRcg4S+7OTELZuDEKIrarFM/DVDZmcgbwhbVu8JegfzvSQNjgTTmOEk9Nxncx+d2wfgxF93Z/Gr7A==" saltValue="QdT/BPzyX44RSsB7F7wS1g==" spinCount="100000" sqref="E1:P1 A1:C1" name="Bereich1"/>
  </protectedRanges>
  <autoFilter ref="O8:O25" xr:uid="{00000000-0009-0000-0000-000005000000}"/>
  <mergeCells count="33">
    <mergeCell ref="M25:N25"/>
    <mergeCell ref="O25:P25"/>
    <mergeCell ref="A1:F1"/>
    <mergeCell ref="E5:F7"/>
    <mergeCell ref="A12:D12"/>
    <mergeCell ref="A14:D14"/>
    <mergeCell ref="A24:P24"/>
    <mergeCell ref="A8:F8"/>
    <mergeCell ref="A20:D20"/>
    <mergeCell ref="A22:D22"/>
    <mergeCell ref="A23:D23"/>
    <mergeCell ref="I5:I6"/>
    <mergeCell ref="J5:J6"/>
    <mergeCell ref="K5:K6"/>
    <mergeCell ref="N5:N6"/>
    <mergeCell ref="A5:D7"/>
    <mergeCell ref="M5:M6"/>
    <mergeCell ref="H5:H6"/>
    <mergeCell ref="G5:G6"/>
    <mergeCell ref="G3:K3"/>
    <mergeCell ref="M3:P3"/>
    <mergeCell ref="O5:O7"/>
    <mergeCell ref="P5:P7"/>
    <mergeCell ref="A21:D21"/>
    <mergeCell ref="A2:F2"/>
    <mergeCell ref="A3:D3"/>
    <mergeCell ref="J4:K4"/>
    <mergeCell ref="L5:L6"/>
    <mergeCell ref="A19:D19"/>
    <mergeCell ref="A15:D15"/>
    <mergeCell ref="A16:D16"/>
    <mergeCell ref="A13:D13"/>
    <mergeCell ref="A10:D10"/>
  </mergeCells>
  <dataValidations count="2">
    <dataValidation type="whole" allowBlank="1" showInputMessage="1" showErrorMessage="1" promptTitle="Mindesteinsatzzeit 9 Stunden" prompt="Mindesteinsatzzeit pro Person und Tag 9 Stunden" sqref="H13:N13" xr:uid="{B775C347-CA84-4D83-9EFA-39CEB7509F23}">
      <formula1>9</formula1>
      <formula2>11</formula2>
    </dataValidation>
    <dataValidation type="whole" allowBlank="1" showInputMessage="1" showErrorMessage="1" promptTitle="Mindesteinsatzzeit 2 Stunden" prompt="Mindesteinsatzzeit pro Person und Tag 2 Stunden" sqref="G17:G18" xr:uid="{444728DE-365A-4E23-8149-198534D42148}">
      <formula1>2</formula1>
      <formula2>8</formula2>
    </dataValidation>
  </dataValidations>
  <printOptions horizontalCentered="1"/>
  <pageMargins left="0.98425196850393704" right="0.69711538461538458" top="1.3779527559055118" bottom="0.98425196850393704" header="0.19685039370078741" footer="0.51181102362204722"/>
  <pageSetup paperSize="9" scale="85" fitToWidth="0" orientation="landscape" r:id="rId1"/>
  <headerFooter>
    <oddHeader>&amp;R
&amp;G</oddHeader>
    <oddFooter>&amp;C&amp;"Arial Narrow,Standard"&amp;10&amp;A - Seite &amp;P von &amp;N&amp;R&amp;"Arial Narrow,Standard"&amp;10&amp;D</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theme="9" tint="0.59999389629810485"/>
  </sheetPr>
  <dimension ref="A1:D39"/>
  <sheetViews>
    <sheetView showWhiteSpace="0" zoomScaleNormal="100" zoomScalePageLayoutView="110" workbookViewId="0">
      <selection activeCell="D11" sqref="D11"/>
    </sheetView>
  </sheetViews>
  <sheetFormatPr baseColWidth="10" defaultRowHeight="15" x14ac:dyDescent="0.25"/>
  <cols>
    <col min="1" max="1" width="26.5703125" customWidth="1"/>
    <col min="2" max="2" width="23.42578125" customWidth="1"/>
    <col min="3" max="3" width="17" customWidth="1"/>
    <col min="4" max="4" width="12.42578125" customWidth="1"/>
  </cols>
  <sheetData>
    <row r="1" spans="1:4" ht="32.25" customHeight="1" x14ac:dyDescent="0.25">
      <c r="A1" s="492" t="s">
        <v>147</v>
      </c>
      <c r="B1" s="493"/>
      <c r="C1" s="493"/>
      <c r="D1" s="494"/>
    </row>
    <row r="2" spans="1:4" ht="7.5" customHeight="1" x14ac:dyDescent="0.25">
      <c r="A2" s="495"/>
      <c r="B2" s="496"/>
      <c r="C2" s="496"/>
      <c r="D2" s="497"/>
    </row>
    <row r="3" spans="1:4" x14ac:dyDescent="0.25">
      <c r="A3" s="489" t="s">
        <v>129</v>
      </c>
      <c r="B3" s="490"/>
      <c r="C3" s="490"/>
      <c r="D3" s="491"/>
    </row>
    <row r="4" spans="1:4" x14ac:dyDescent="0.25">
      <c r="A4" s="501" t="s">
        <v>127</v>
      </c>
      <c r="B4" s="502"/>
      <c r="C4" s="6"/>
      <c r="D4" s="182">
        <f>SUM('1 Speisen'!P223)</f>
        <v>0</v>
      </c>
    </row>
    <row r="5" spans="1:4" x14ac:dyDescent="0.25">
      <c r="A5" s="503" t="s">
        <v>143</v>
      </c>
      <c r="B5" s="504"/>
      <c r="C5" s="6"/>
      <c r="D5" s="182">
        <f>SUM('2 Getränke'!O110)</f>
        <v>0</v>
      </c>
    </row>
    <row r="6" spans="1:4" x14ac:dyDescent="0.25">
      <c r="A6" s="501" t="s">
        <v>265</v>
      </c>
      <c r="B6" s="502"/>
      <c r="C6" s="6"/>
      <c r="D6" s="182">
        <f>SUM('3 Ausstattung'!L93)</f>
        <v>0</v>
      </c>
    </row>
    <row r="7" spans="1:4" x14ac:dyDescent="0.25">
      <c r="A7" s="501" t="s">
        <v>142</v>
      </c>
      <c r="B7" s="502"/>
      <c r="C7" s="6"/>
      <c r="D7" s="182">
        <f>SUM('4 Verbrauchsmaterial'!K86)</f>
        <v>0</v>
      </c>
    </row>
    <row r="8" spans="1:4" x14ac:dyDescent="0.25">
      <c r="A8" s="505" t="s">
        <v>128</v>
      </c>
      <c r="B8" s="506"/>
      <c r="C8" s="115"/>
      <c r="D8" s="183">
        <f>SUM('5 Personal'!O25)</f>
        <v>0</v>
      </c>
    </row>
    <row r="9" spans="1:4" ht="7.5" customHeight="1" x14ac:dyDescent="0.25">
      <c r="A9" s="507"/>
      <c r="B9" s="353"/>
      <c r="C9" s="353"/>
      <c r="D9" s="508"/>
    </row>
    <row r="10" spans="1:4" x14ac:dyDescent="0.25">
      <c r="A10" s="484" t="s">
        <v>554</v>
      </c>
      <c r="B10" s="485"/>
      <c r="C10" s="485"/>
      <c r="D10" s="176">
        <f>SUM(D4:D8)</f>
        <v>0</v>
      </c>
    </row>
    <row r="11" spans="1:4" ht="25.5" customHeight="1" x14ac:dyDescent="0.25">
      <c r="A11" s="509" t="s">
        <v>304</v>
      </c>
      <c r="B11" s="510"/>
      <c r="C11" s="510"/>
      <c r="D11" s="177"/>
    </row>
    <row r="12" spans="1:4" ht="25.5" customHeight="1" x14ac:dyDescent="0.25">
      <c r="A12" s="509" t="s">
        <v>301</v>
      </c>
      <c r="B12" s="510"/>
      <c r="C12" s="510"/>
      <c r="D12" s="178"/>
    </row>
    <row r="13" spans="1:4" ht="25.5" customHeight="1" x14ac:dyDescent="0.25">
      <c r="A13" s="509" t="s">
        <v>302</v>
      </c>
      <c r="B13" s="510"/>
      <c r="C13" s="510"/>
      <c r="D13" s="178"/>
    </row>
    <row r="14" spans="1:4" ht="25.5" customHeight="1" x14ac:dyDescent="0.25">
      <c r="A14" s="509" t="s">
        <v>303</v>
      </c>
      <c r="B14" s="510"/>
      <c r="C14" s="510"/>
      <c r="D14" s="178"/>
    </row>
    <row r="15" spans="1:4" hidden="1" x14ac:dyDescent="0.25">
      <c r="A15" s="512" t="s">
        <v>331</v>
      </c>
      <c r="B15" s="513"/>
      <c r="C15" s="513"/>
      <c r="D15" s="178">
        <f>SUM(D10,D11,D12,D13,D14)*0%</f>
        <v>0</v>
      </c>
    </row>
    <row r="16" spans="1:4" ht="15" customHeight="1" x14ac:dyDescent="0.25">
      <c r="A16" s="509" t="s">
        <v>270</v>
      </c>
      <c r="B16" s="510"/>
      <c r="C16" s="510"/>
      <c r="D16" s="179">
        <f>SUM(D10,D11,D12,D13,D14,D15)</f>
        <v>0</v>
      </c>
    </row>
    <row r="17" spans="1:4" x14ac:dyDescent="0.25">
      <c r="A17" s="509" t="s">
        <v>8</v>
      </c>
      <c r="B17" s="510"/>
      <c r="C17" s="510"/>
      <c r="D17" s="180">
        <f>SUM(D16)*19%</f>
        <v>0</v>
      </c>
    </row>
    <row r="18" spans="1:4" ht="17.25" customHeight="1" x14ac:dyDescent="0.25">
      <c r="A18" s="514" t="s">
        <v>555</v>
      </c>
      <c r="B18" s="515"/>
      <c r="C18" s="515"/>
      <c r="D18" s="181">
        <f>SUM(D17,D16)</f>
        <v>0</v>
      </c>
    </row>
    <row r="19" spans="1:4" ht="7.5" customHeight="1" thickBot="1" x14ac:dyDescent="0.3">
      <c r="A19" s="511"/>
      <c r="B19" s="511"/>
      <c r="C19" s="511"/>
      <c r="D19" s="511"/>
    </row>
    <row r="20" spans="1:4" ht="33" hidden="1" customHeight="1" thickBot="1" x14ac:dyDescent="0.3">
      <c r="A20" s="498"/>
      <c r="B20" s="499"/>
      <c r="C20" s="499"/>
      <c r="D20" s="500"/>
    </row>
    <row r="21" spans="1:4" ht="93" customHeight="1" thickBot="1" x14ac:dyDescent="0.3">
      <c r="A21" s="516" t="s">
        <v>279</v>
      </c>
      <c r="B21" s="517"/>
      <c r="C21" s="517"/>
      <c r="D21" s="518"/>
    </row>
    <row r="22" spans="1:4" ht="7.5" customHeight="1" thickBot="1" x14ac:dyDescent="0.3">
      <c r="A22" s="511"/>
      <c r="B22" s="511"/>
      <c r="C22" s="511"/>
      <c r="D22" s="511"/>
    </row>
    <row r="23" spans="1:4" ht="43.5" customHeight="1" thickBot="1" x14ac:dyDescent="0.3">
      <c r="A23" s="519" t="s">
        <v>169</v>
      </c>
      <c r="B23" s="520"/>
      <c r="C23" s="520"/>
      <c r="D23" s="521"/>
    </row>
    <row r="24" spans="1:4" ht="7.5" customHeight="1" thickBot="1" x14ac:dyDescent="0.3">
      <c r="A24" s="173"/>
      <c r="B24" s="174"/>
      <c r="C24" s="174"/>
      <c r="D24" s="175"/>
    </row>
    <row r="25" spans="1:4" ht="14.25" customHeight="1" x14ac:dyDescent="0.25">
      <c r="A25" s="524" t="s">
        <v>300</v>
      </c>
      <c r="B25" s="525"/>
      <c r="C25" s="525"/>
      <c r="D25" s="526"/>
    </row>
    <row r="26" spans="1:4" ht="15.75" customHeight="1" thickBot="1" x14ac:dyDescent="0.3">
      <c r="A26" s="486" t="s">
        <v>170</v>
      </c>
      <c r="B26" s="487"/>
      <c r="C26" s="487"/>
      <c r="D26" s="488"/>
    </row>
    <row r="27" spans="1:4" ht="11.25" hidden="1" customHeight="1" x14ac:dyDescent="0.25">
      <c r="A27" s="113"/>
      <c r="B27" s="113"/>
      <c r="C27" s="113"/>
      <c r="D27" s="113"/>
    </row>
    <row r="28" spans="1:4" ht="7.5" customHeight="1" thickBot="1" x14ac:dyDescent="0.3">
      <c r="A28" s="113"/>
      <c r="B28" s="113"/>
      <c r="C28" s="113"/>
      <c r="D28" s="113"/>
    </row>
    <row r="29" spans="1:4" ht="68.25" customHeight="1" thickBot="1" x14ac:dyDescent="0.3">
      <c r="A29" s="171" t="s">
        <v>144</v>
      </c>
      <c r="B29" s="172" t="s">
        <v>145</v>
      </c>
      <c r="C29" s="522" t="s">
        <v>146</v>
      </c>
      <c r="D29" s="523"/>
    </row>
    <row r="30" spans="1:4" ht="7.5" customHeight="1" x14ac:dyDescent="0.25">
      <c r="A30" s="87"/>
      <c r="B30" s="87"/>
      <c r="C30" s="113"/>
      <c r="D30" s="113"/>
    </row>
    <row r="31" spans="1:4" ht="15" hidden="1" customHeight="1" x14ac:dyDescent="0.25">
      <c r="A31" s="87"/>
      <c r="B31" s="87"/>
      <c r="C31" s="113"/>
      <c r="D31" s="113"/>
    </row>
    <row r="32" spans="1:4" ht="15" hidden="1" customHeight="1" x14ac:dyDescent="0.25">
      <c r="A32" s="87"/>
      <c r="B32" s="87"/>
      <c r="C32" s="113"/>
      <c r="D32" s="113"/>
    </row>
    <row r="33" spans="1:4" x14ac:dyDescent="0.25">
      <c r="A33" s="357" t="s">
        <v>2</v>
      </c>
      <c r="B33" s="357"/>
      <c r="C33" s="357"/>
      <c r="D33" s="357"/>
    </row>
    <row r="34" spans="1:4" x14ac:dyDescent="0.25">
      <c r="A34" s="362" t="s">
        <v>157</v>
      </c>
      <c r="B34" s="362"/>
      <c r="C34" s="362"/>
      <c r="D34" s="362"/>
    </row>
    <row r="35" spans="1:4" x14ac:dyDescent="0.25">
      <c r="A35" s="359" t="s">
        <v>4</v>
      </c>
      <c r="B35" s="359"/>
      <c r="C35" s="359"/>
      <c r="D35" s="359"/>
    </row>
    <row r="36" spans="1:4" x14ac:dyDescent="0.25">
      <c r="A36" s="359" t="s">
        <v>5</v>
      </c>
      <c r="B36" s="359"/>
      <c r="C36" s="359"/>
      <c r="D36" s="359"/>
    </row>
    <row r="37" spans="1:4" x14ac:dyDescent="0.25">
      <c r="A37" s="362" t="s">
        <v>6</v>
      </c>
      <c r="B37" s="362"/>
      <c r="C37" s="362"/>
      <c r="D37" s="362"/>
    </row>
    <row r="38" spans="1:4" ht="7.5" customHeight="1" x14ac:dyDescent="0.25">
      <c r="A38" s="361"/>
      <c r="B38" s="361"/>
      <c r="C38" s="361"/>
      <c r="D38" s="361"/>
    </row>
    <row r="39" spans="1:4" ht="16.5" x14ac:dyDescent="0.3">
      <c r="A39" s="8" t="s">
        <v>7</v>
      </c>
      <c r="B39" s="9"/>
      <c r="C39" s="357"/>
      <c r="D39" s="357"/>
    </row>
  </sheetData>
  <sheetProtection algorithmName="SHA-512" hashValue="9wAgbINczcdJywSWy2380xLmtpIvrqB9VlLhRPRmr4CP5MPGS0dxcqi1+lVoRItWD/RE2WPXLAZwvRqAPw4p0Q==" saltValue="Dkh7BrzMofGflKlArz1P8w==" spinCount="100000" sheet="1" objects="1" scenarios="1"/>
  <mergeCells count="33">
    <mergeCell ref="A33:D33"/>
    <mergeCell ref="A21:D21"/>
    <mergeCell ref="A22:D22"/>
    <mergeCell ref="A23:D23"/>
    <mergeCell ref="C29:D29"/>
    <mergeCell ref="A25:D25"/>
    <mergeCell ref="C39:D39"/>
    <mergeCell ref="A34:D34"/>
    <mergeCell ref="A35:D35"/>
    <mergeCell ref="A36:D36"/>
    <mergeCell ref="A37:D37"/>
    <mergeCell ref="A38:D38"/>
    <mergeCell ref="A14:C14"/>
    <mergeCell ref="A18:C18"/>
    <mergeCell ref="A13:C13"/>
    <mergeCell ref="A17:C17"/>
    <mergeCell ref="A11:C11"/>
    <mergeCell ref="A10:C10"/>
    <mergeCell ref="A26:D26"/>
    <mergeCell ref="A3:D3"/>
    <mergeCell ref="A1:D1"/>
    <mergeCell ref="A2:D2"/>
    <mergeCell ref="A20:D20"/>
    <mergeCell ref="A4:B4"/>
    <mergeCell ref="A5:B5"/>
    <mergeCell ref="A6:B6"/>
    <mergeCell ref="A7:B7"/>
    <mergeCell ref="A8:B8"/>
    <mergeCell ref="A9:D9"/>
    <mergeCell ref="A12:C12"/>
    <mergeCell ref="A19:D19"/>
    <mergeCell ref="A15:C15"/>
    <mergeCell ref="A16:C16"/>
  </mergeCells>
  <hyperlinks>
    <hyperlink ref="A25:D25" r:id="rId1" display="Klicken Sie hier für unsere AGB's." xr:uid="{00000000-0004-0000-0600-000000000000}"/>
    <hyperlink ref="A26" r:id="rId2" xr:uid="{86F20831-74F0-47BD-B633-E506B9183C49}"/>
  </hyperlinks>
  <printOptions horizontalCentered="1"/>
  <pageMargins left="0.98425196850393704" right="0.98425196850393704" top="1.3779527559055118" bottom="0.98425196850393704" header="0.19685039370078741" footer="0.51181102362204722"/>
  <pageSetup paperSize="9" orientation="portrait" r:id="rId3"/>
  <headerFooter>
    <oddHeader>&amp;R
&amp;G</oddHeader>
    <oddFooter>&amp;C&amp;"Arial Narrow,Standard"&amp;10&amp;A - Seite &amp;P von &amp;N&amp;R&amp;"Arial Narrow,Standard"&amp;10&amp;D</oddFooter>
  </headerFooter>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14A87-7308-4272-AF60-7C991437EC01}">
  <sheetPr>
    <tabColor rgb="FF873AC0"/>
    <pageSetUpPr fitToPage="1"/>
  </sheetPr>
  <dimension ref="A1:P103"/>
  <sheetViews>
    <sheetView view="pageLayout" topLeftCell="A36" zoomScaleNormal="100" workbookViewId="0">
      <selection sqref="A1:G67"/>
    </sheetView>
  </sheetViews>
  <sheetFormatPr baseColWidth="10" defaultRowHeight="15" x14ac:dyDescent="0.25"/>
  <cols>
    <col min="7" max="7" width="58.28515625" customWidth="1"/>
    <col min="8" max="8" width="0.140625" customWidth="1"/>
    <col min="9" max="12" width="11.42578125" hidden="1" customWidth="1"/>
    <col min="13" max="13" width="0.28515625" customWidth="1"/>
    <col min="14" max="16" width="11.42578125" hidden="1" customWidth="1"/>
  </cols>
  <sheetData>
    <row r="1" spans="1:9" ht="15" customHeight="1" x14ac:dyDescent="0.25">
      <c r="A1" s="527" t="s">
        <v>309</v>
      </c>
      <c r="B1" s="528"/>
      <c r="C1" s="528"/>
      <c r="D1" s="528"/>
      <c r="E1" s="528"/>
      <c r="F1" s="528"/>
      <c r="G1" s="528"/>
    </row>
    <row r="2" spans="1:9" x14ac:dyDescent="0.25">
      <c r="A2" s="528"/>
      <c r="B2" s="528"/>
      <c r="C2" s="528"/>
      <c r="D2" s="528"/>
      <c r="E2" s="528"/>
      <c r="F2" s="528"/>
      <c r="G2" s="528"/>
    </row>
    <row r="3" spans="1:9" x14ac:dyDescent="0.25">
      <c r="A3" s="528"/>
      <c r="B3" s="528"/>
      <c r="C3" s="528"/>
      <c r="D3" s="528"/>
      <c r="E3" s="528"/>
      <c r="F3" s="528"/>
      <c r="G3" s="528"/>
    </row>
    <row r="4" spans="1:9" x14ac:dyDescent="0.25">
      <c r="A4" s="528"/>
      <c r="B4" s="528"/>
      <c r="C4" s="528"/>
      <c r="D4" s="528"/>
      <c r="E4" s="528"/>
      <c r="F4" s="528"/>
      <c r="G4" s="528"/>
    </row>
    <row r="5" spans="1:9" x14ac:dyDescent="0.25">
      <c r="A5" s="528"/>
      <c r="B5" s="528"/>
      <c r="C5" s="528"/>
      <c r="D5" s="528"/>
      <c r="E5" s="528"/>
      <c r="F5" s="528"/>
      <c r="G5" s="528"/>
    </row>
    <row r="6" spans="1:9" x14ac:dyDescent="0.25">
      <c r="A6" s="528"/>
      <c r="B6" s="528"/>
      <c r="C6" s="528"/>
      <c r="D6" s="528"/>
      <c r="E6" s="528"/>
      <c r="F6" s="528"/>
      <c r="G6" s="528"/>
    </row>
    <row r="7" spans="1:9" x14ac:dyDescent="0.25">
      <c r="A7" s="528"/>
      <c r="B7" s="528"/>
      <c r="C7" s="528"/>
      <c r="D7" s="528"/>
      <c r="E7" s="528"/>
      <c r="F7" s="528"/>
      <c r="G7" s="528"/>
    </row>
    <row r="8" spans="1:9" x14ac:dyDescent="0.25">
      <c r="A8" s="528"/>
      <c r="B8" s="528"/>
      <c r="C8" s="528"/>
      <c r="D8" s="528"/>
      <c r="E8" s="528"/>
      <c r="F8" s="528"/>
      <c r="G8" s="528"/>
      <c r="I8" s="185"/>
    </row>
    <row r="9" spans="1:9" x14ac:dyDescent="0.25">
      <c r="A9" s="528"/>
      <c r="B9" s="528"/>
      <c r="C9" s="528"/>
      <c r="D9" s="528"/>
      <c r="E9" s="528"/>
      <c r="F9" s="528"/>
      <c r="G9" s="528"/>
    </row>
    <row r="10" spans="1:9" x14ac:dyDescent="0.25">
      <c r="A10" s="528"/>
      <c r="B10" s="528"/>
      <c r="C10" s="528"/>
      <c r="D10" s="528"/>
      <c r="E10" s="528"/>
      <c r="F10" s="528"/>
      <c r="G10" s="528"/>
    </row>
    <row r="11" spans="1:9" x14ac:dyDescent="0.25">
      <c r="A11" s="528"/>
      <c r="B11" s="528"/>
      <c r="C11" s="528"/>
      <c r="D11" s="528"/>
      <c r="E11" s="528"/>
      <c r="F11" s="528"/>
      <c r="G11" s="528"/>
    </row>
    <row r="12" spans="1:9" x14ac:dyDescent="0.25">
      <c r="A12" s="528"/>
      <c r="B12" s="528"/>
      <c r="C12" s="528"/>
      <c r="D12" s="528"/>
      <c r="E12" s="528"/>
      <c r="F12" s="528"/>
      <c r="G12" s="528"/>
    </row>
    <row r="13" spans="1:9" x14ac:dyDescent="0.25">
      <c r="A13" s="528"/>
      <c r="B13" s="528"/>
      <c r="C13" s="528"/>
      <c r="D13" s="528"/>
      <c r="E13" s="528"/>
      <c r="F13" s="528"/>
      <c r="G13" s="528"/>
    </row>
    <row r="14" spans="1:9" x14ac:dyDescent="0.25">
      <c r="A14" s="528"/>
      <c r="B14" s="528"/>
      <c r="C14" s="528"/>
      <c r="D14" s="528"/>
      <c r="E14" s="528"/>
      <c r="F14" s="528"/>
      <c r="G14" s="528"/>
    </row>
    <row r="15" spans="1:9" x14ac:dyDescent="0.25">
      <c r="A15" s="528"/>
      <c r="B15" s="528"/>
      <c r="C15" s="528"/>
      <c r="D15" s="528"/>
      <c r="E15" s="528"/>
      <c r="F15" s="528"/>
      <c r="G15" s="528"/>
    </row>
    <row r="16" spans="1:9" x14ac:dyDescent="0.25">
      <c r="A16" s="528"/>
      <c r="B16" s="528"/>
      <c r="C16" s="528"/>
      <c r="D16" s="528"/>
      <c r="E16" s="528"/>
      <c r="F16" s="528"/>
      <c r="G16" s="528"/>
    </row>
    <row r="17" spans="1:7" x14ac:dyDescent="0.25">
      <c r="A17" s="528"/>
      <c r="B17" s="528"/>
      <c r="C17" s="528"/>
      <c r="D17" s="528"/>
      <c r="E17" s="528"/>
      <c r="F17" s="528"/>
      <c r="G17" s="528"/>
    </row>
    <row r="18" spans="1:7" x14ac:dyDescent="0.25">
      <c r="A18" s="528"/>
      <c r="B18" s="528"/>
      <c r="C18" s="528"/>
      <c r="D18" s="528"/>
      <c r="E18" s="528"/>
      <c r="F18" s="528"/>
      <c r="G18" s="528"/>
    </row>
    <row r="19" spans="1:7" x14ac:dyDescent="0.25">
      <c r="A19" s="528"/>
      <c r="B19" s="528"/>
      <c r="C19" s="528"/>
      <c r="D19" s="528"/>
      <c r="E19" s="528"/>
      <c r="F19" s="528"/>
      <c r="G19" s="528"/>
    </row>
    <row r="20" spans="1:7" x14ac:dyDescent="0.25">
      <c r="A20" s="528"/>
      <c r="B20" s="528"/>
      <c r="C20" s="528"/>
      <c r="D20" s="528"/>
      <c r="E20" s="528"/>
      <c r="F20" s="528"/>
      <c r="G20" s="528"/>
    </row>
    <row r="21" spans="1:7" x14ac:dyDescent="0.25">
      <c r="A21" s="528"/>
      <c r="B21" s="528"/>
      <c r="C21" s="528"/>
      <c r="D21" s="528"/>
      <c r="E21" s="528"/>
      <c r="F21" s="528"/>
      <c r="G21" s="528"/>
    </row>
    <row r="22" spans="1:7" x14ac:dyDescent="0.25">
      <c r="A22" s="528"/>
      <c r="B22" s="528"/>
      <c r="C22" s="528"/>
      <c r="D22" s="528"/>
      <c r="E22" s="528"/>
      <c r="F22" s="528"/>
      <c r="G22" s="528"/>
    </row>
    <row r="23" spans="1:7" x14ac:dyDescent="0.25">
      <c r="A23" s="528"/>
      <c r="B23" s="528"/>
      <c r="C23" s="528"/>
      <c r="D23" s="528"/>
      <c r="E23" s="528"/>
      <c r="F23" s="528"/>
      <c r="G23" s="528"/>
    </row>
    <row r="24" spans="1:7" x14ac:dyDescent="0.25">
      <c r="A24" s="528"/>
      <c r="B24" s="528"/>
      <c r="C24" s="528"/>
      <c r="D24" s="528"/>
      <c r="E24" s="528"/>
      <c r="F24" s="528"/>
      <c r="G24" s="528"/>
    </row>
    <row r="25" spans="1:7" x14ac:dyDescent="0.25">
      <c r="A25" s="528"/>
      <c r="B25" s="528"/>
      <c r="C25" s="528"/>
      <c r="D25" s="528"/>
      <c r="E25" s="528"/>
      <c r="F25" s="528"/>
      <c r="G25" s="528"/>
    </row>
    <row r="26" spans="1:7" x14ac:dyDescent="0.25">
      <c r="A26" s="528"/>
      <c r="B26" s="528"/>
      <c r="C26" s="528"/>
      <c r="D26" s="528"/>
      <c r="E26" s="528"/>
      <c r="F26" s="528"/>
      <c r="G26" s="528"/>
    </row>
    <row r="27" spans="1:7" x14ac:dyDescent="0.25">
      <c r="A27" s="528"/>
      <c r="B27" s="528"/>
      <c r="C27" s="528"/>
      <c r="D27" s="528"/>
      <c r="E27" s="528"/>
      <c r="F27" s="528"/>
      <c r="G27" s="528"/>
    </row>
    <row r="28" spans="1:7" x14ac:dyDescent="0.25">
      <c r="A28" s="528"/>
      <c r="B28" s="528"/>
      <c r="C28" s="528"/>
      <c r="D28" s="528"/>
      <c r="E28" s="528"/>
      <c r="F28" s="528"/>
      <c r="G28" s="528"/>
    </row>
    <row r="29" spans="1:7" x14ac:dyDescent="0.25">
      <c r="A29" s="528"/>
      <c r="B29" s="528"/>
      <c r="C29" s="528"/>
      <c r="D29" s="528"/>
      <c r="E29" s="528"/>
      <c r="F29" s="528"/>
      <c r="G29" s="528"/>
    </row>
    <row r="30" spans="1:7" x14ac:dyDescent="0.25">
      <c r="A30" s="528"/>
      <c r="B30" s="528"/>
      <c r="C30" s="528"/>
      <c r="D30" s="528"/>
      <c r="E30" s="528"/>
      <c r="F30" s="528"/>
      <c r="G30" s="528"/>
    </row>
    <row r="31" spans="1:7" x14ac:dyDescent="0.25">
      <c r="A31" s="528"/>
      <c r="B31" s="528"/>
      <c r="C31" s="528"/>
      <c r="D31" s="528"/>
      <c r="E31" s="528"/>
      <c r="F31" s="528"/>
      <c r="G31" s="528"/>
    </row>
    <row r="32" spans="1:7" x14ac:dyDescent="0.25">
      <c r="A32" s="528"/>
      <c r="B32" s="528"/>
      <c r="C32" s="528"/>
      <c r="D32" s="528"/>
      <c r="E32" s="528"/>
      <c r="F32" s="528"/>
      <c r="G32" s="528"/>
    </row>
    <row r="33" spans="1:7" x14ac:dyDescent="0.25">
      <c r="A33" s="528"/>
      <c r="B33" s="528"/>
      <c r="C33" s="528"/>
      <c r="D33" s="528"/>
      <c r="E33" s="528"/>
      <c r="F33" s="528"/>
      <c r="G33" s="528"/>
    </row>
    <row r="34" spans="1:7" x14ac:dyDescent="0.25">
      <c r="A34" s="528"/>
      <c r="B34" s="528"/>
      <c r="C34" s="528"/>
      <c r="D34" s="528"/>
      <c r="E34" s="528"/>
      <c r="F34" s="528"/>
      <c r="G34" s="528"/>
    </row>
    <row r="35" spans="1:7" x14ac:dyDescent="0.25">
      <c r="A35" s="528"/>
      <c r="B35" s="528"/>
      <c r="C35" s="528"/>
      <c r="D35" s="528"/>
      <c r="E35" s="528"/>
      <c r="F35" s="528"/>
      <c r="G35" s="528"/>
    </row>
    <row r="36" spans="1:7" x14ac:dyDescent="0.25">
      <c r="A36" s="528"/>
      <c r="B36" s="528"/>
      <c r="C36" s="528"/>
      <c r="D36" s="528"/>
      <c r="E36" s="528"/>
      <c r="F36" s="528"/>
      <c r="G36" s="528"/>
    </row>
    <row r="37" spans="1:7" x14ac:dyDescent="0.25">
      <c r="A37" s="528"/>
      <c r="B37" s="528"/>
      <c r="C37" s="528"/>
      <c r="D37" s="528"/>
      <c r="E37" s="528"/>
      <c r="F37" s="528"/>
      <c r="G37" s="528"/>
    </row>
    <row r="38" spans="1:7" x14ac:dyDescent="0.25">
      <c r="A38" s="528"/>
      <c r="B38" s="528"/>
      <c r="C38" s="528"/>
      <c r="D38" s="528"/>
      <c r="E38" s="528"/>
      <c r="F38" s="528"/>
      <c r="G38" s="528"/>
    </row>
    <row r="39" spans="1:7" x14ac:dyDescent="0.25">
      <c r="A39" s="528"/>
      <c r="B39" s="528"/>
      <c r="C39" s="528"/>
      <c r="D39" s="528"/>
      <c r="E39" s="528"/>
      <c r="F39" s="528"/>
      <c r="G39" s="528"/>
    </row>
    <row r="40" spans="1:7" x14ac:dyDescent="0.25">
      <c r="A40" s="528"/>
      <c r="B40" s="528"/>
      <c r="C40" s="528"/>
      <c r="D40" s="528"/>
      <c r="E40" s="528"/>
      <c r="F40" s="528"/>
      <c r="G40" s="528"/>
    </row>
    <row r="41" spans="1:7" x14ac:dyDescent="0.25">
      <c r="A41" s="528"/>
      <c r="B41" s="528"/>
      <c r="C41" s="528"/>
      <c r="D41" s="528"/>
      <c r="E41" s="528"/>
      <c r="F41" s="528"/>
      <c r="G41" s="528"/>
    </row>
    <row r="42" spans="1:7" x14ac:dyDescent="0.25">
      <c r="A42" s="528"/>
      <c r="B42" s="528"/>
      <c r="C42" s="528"/>
      <c r="D42" s="528"/>
      <c r="E42" s="528"/>
      <c r="F42" s="528"/>
      <c r="G42" s="528"/>
    </row>
    <row r="43" spans="1:7" x14ac:dyDescent="0.25">
      <c r="A43" s="528"/>
      <c r="B43" s="528"/>
      <c r="C43" s="528"/>
      <c r="D43" s="528"/>
      <c r="E43" s="528"/>
      <c r="F43" s="528"/>
      <c r="G43" s="528"/>
    </row>
    <row r="44" spans="1:7" x14ac:dyDescent="0.25">
      <c r="A44" s="528"/>
      <c r="B44" s="528"/>
      <c r="C44" s="528"/>
      <c r="D44" s="528"/>
      <c r="E44" s="528"/>
      <c r="F44" s="528"/>
      <c r="G44" s="528"/>
    </row>
    <row r="45" spans="1:7" x14ac:dyDescent="0.25">
      <c r="A45" s="528"/>
      <c r="B45" s="528"/>
      <c r="C45" s="528"/>
      <c r="D45" s="528"/>
      <c r="E45" s="528"/>
      <c r="F45" s="528"/>
      <c r="G45" s="528"/>
    </row>
    <row r="46" spans="1:7" x14ac:dyDescent="0.25">
      <c r="A46" s="528"/>
      <c r="B46" s="528"/>
      <c r="C46" s="528"/>
      <c r="D46" s="528"/>
      <c r="E46" s="528"/>
      <c r="F46" s="528"/>
      <c r="G46" s="528"/>
    </row>
    <row r="47" spans="1:7" x14ac:dyDescent="0.25">
      <c r="A47" s="528"/>
      <c r="B47" s="528"/>
      <c r="C47" s="528"/>
      <c r="D47" s="528"/>
      <c r="E47" s="528"/>
      <c r="F47" s="528"/>
      <c r="G47" s="528"/>
    </row>
    <row r="48" spans="1:7" x14ac:dyDescent="0.25">
      <c r="A48" s="528"/>
      <c r="B48" s="528"/>
      <c r="C48" s="528"/>
      <c r="D48" s="528"/>
      <c r="E48" s="528"/>
      <c r="F48" s="528"/>
      <c r="G48" s="528"/>
    </row>
    <row r="49" spans="1:7" ht="79.5" customHeight="1" x14ac:dyDescent="0.25">
      <c r="A49" s="528"/>
      <c r="B49" s="528"/>
      <c r="C49" s="528"/>
      <c r="D49" s="528"/>
      <c r="E49" s="528"/>
      <c r="F49" s="528"/>
      <c r="G49" s="528"/>
    </row>
    <row r="50" spans="1:7" ht="57.75" customHeight="1" x14ac:dyDescent="0.25">
      <c r="A50" s="528"/>
      <c r="B50" s="528"/>
      <c r="C50" s="528"/>
      <c r="D50" s="528"/>
      <c r="E50" s="528"/>
      <c r="F50" s="528"/>
      <c r="G50" s="528"/>
    </row>
    <row r="51" spans="1:7" hidden="1" x14ac:dyDescent="0.25">
      <c r="A51" s="528"/>
      <c r="B51" s="528"/>
      <c r="C51" s="528"/>
      <c r="D51" s="528"/>
      <c r="E51" s="528"/>
      <c r="F51" s="528"/>
      <c r="G51" s="528"/>
    </row>
    <row r="52" spans="1:7" ht="6.75" hidden="1" customHeight="1" x14ac:dyDescent="0.25">
      <c r="A52" s="528"/>
      <c r="B52" s="528"/>
      <c r="C52" s="528"/>
      <c r="D52" s="528"/>
      <c r="E52" s="528"/>
      <c r="F52" s="528"/>
      <c r="G52" s="528"/>
    </row>
    <row r="53" spans="1:7" hidden="1" x14ac:dyDescent="0.25">
      <c r="A53" s="528"/>
      <c r="B53" s="528"/>
      <c r="C53" s="528"/>
      <c r="D53" s="528"/>
      <c r="E53" s="528"/>
      <c r="F53" s="528"/>
      <c r="G53" s="528"/>
    </row>
    <row r="54" spans="1:7" hidden="1" x14ac:dyDescent="0.25">
      <c r="A54" s="528"/>
      <c r="B54" s="528"/>
      <c r="C54" s="528"/>
      <c r="D54" s="528"/>
      <c r="E54" s="528"/>
      <c r="F54" s="528"/>
      <c r="G54" s="528"/>
    </row>
    <row r="55" spans="1:7" hidden="1" x14ac:dyDescent="0.25">
      <c r="A55" s="528"/>
      <c r="B55" s="528"/>
      <c r="C55" s="528"/>
      <c r="D55" s="528"/>
      <c r="E55" s="528"/>
      <c r="F55" s="528"/>
      <c r="G55" s="528"/>
    </row>
    <row r="56" spans="1:7" hidden="1" x14ac:dyDescent="0.25">
      <c r="A56" s="528"/>
      <c r="B56" s="528"/>
      <c r="C56" s="528"/>
      <c r="D56" s="528"/>
      <c r="E56" s="528"/>
      <c r="F56" s="528"/>
      <c r="G56" s="528"/>
    </row>
    <row r="57" spans="1:7" hidden="1" x14ac:dyDescent="0.25">
      <c r="A57" s="528"/>
      <c r="B57" s="528"/>
      <c r="C57" s="528"/>
      <c r="D57" s="528"/>
      <c r="E57" s="528"/>
      <c r="F57" s="528"/>
      <c r="G57" s="528"/>
    </row>
    <row r="58" spans="1:7" hidden="1" x14ac:dyDescent="0.25">
      <c r="A58" s="528"/>
      <c r="B58" s="528"/>
      <c r="C58" s="528"/>
      <c r="D58" s="528"/>
      <c r="E58" s="528"/>
      <c r="F58" s="528"/>
      <c r="G58" s="528"/>
    </row>
    <row r="59" spans="1:7" hidden="1" x14ac:dyDescent="0.25">
      <c r="A59" s="528"/>
      <c r="B59" s="528"/>
      <c r="C59" s="528"/>
      <c r="D59" s="528"/>
      <c r="E59" s="528"/>
      <c r="F59" s="528"/>
      <c r="G59" s="528"/>
    </row>
    <row r="60" spans="1:7" hidden="1" x14ac:dyDescent="0.25">
      <c r="A60" s="528"/>
      <c r="B60" s="528"/>
      <c r="C60" s="528"/>
      <c r="D60" s="528"/>
      <c r="E60" s="528"/>
      <c r="F60" s="528"/>
      <c r="G60" s="528"/>
    </row>
    <row r="61" spans="1:7" hidden="1" x14ac:dyDescent="0.25">
      <c r="A61" s="528"/>
      <c r="B61" s="528"/>
      <c r="C61" s="528"/>
      <c r="D61" s="528"/>
      <c r="E61" s="528"/>
      <c r="F61" s="528"/>
      <c r="G61" s="528"/>
    </row>
    <row r="62" spans="1:7" hidden="1" x14ac:dyDescent="0.25">
      <c r="A62" s="528"/>
      <c r="B62" s="528"/>
      <c r="C62" s="528"/>
      <c r="D62" s="528"/>
      <c r="E62" s="528"/>
      <c r="F62" s="528"/>
      <c r="G62" s="528"/>
    </row>
    <row r="63" spans="1:7" hidden="1" x14ac:dyDescent="0.25">
      <c r="A63" s="528"/>
      <c r="B63" s="528"/>
      <c r="C63" s="528"/>
      <c r="D63" s="528"/>
      <c r="E63" s="528"/>
      <c r="F63" s="528"/>
      <c r="G63" s="528"/>
    </row>
    <row r="64" spans="1:7" hidden="1" x14ac:dyDescent="0.25">
      <c r="A64" s="528"/>
      <c r="B64" s="528"/>
      <c r="C64" s="528"/>
      <c r="D64" s="528"/>
      <c r="E64" s="528"/>
      <c r="F64" s="528"/>
      <c r="G64" s="528"/>
    </row>
    <row r="65" spans="1:7" hidden="1" x14ac:dyDescent="0.25">
      <c r="A65" s="528"/>
      <c r="B65" s="528"/>
      <c r="C65" s="528"/>
      <c r="D65" s="528"/>
      <c r="E65" s="528"/>
      <c r="F65" s="528"/>
      <c r="G65" s="528"/>
    </row>
    <row r="66" spans="1:7" hidden="1" x14ac:dyDescent="0.25">
      <c r="A66" s="528"/>
      <c r="B66" s="528"/>
      <c r="C66" s="528"/>
      <c r="D66" s="528"/>
      <c r="E66" s="528"/>
      <c r="F66" s="528"/>
      <c r="G66" s="528"/>
    </row>
    <row r="67" spans="1:7" ht="244.5" customHeight="1" x14ac:dyDescent="0.25">
      <c r="A67" s="528"/>
      <c r="B67" s="528"/>
      <c r="C67" s="528"/>
      <c r="D67" s="528"/>
      <c r="E67" s="528"/>
      <c r="F67" s="528"/>
      <c r="G67" s="528"/>
    </row>
    <row r="68" spans="1:7" ht="0.75" customHeight="1" x14ac:dyDescent="0.25"/>
    <row r="69" spans="1:7" ht="1.5" hidden="1" customHeight="1" x14ac:dyDescent="0.25"/>
    <row r="70" spans="1:7" ht="9" hidden="1" customHeight="1" x14ac:dyDescent="0.25"/>
    <row r="71" spans="1:7" hidden="1" x14ac:dyDescent="0.25"/>
    <row r="72" spans="1:7" hidden="1" x14ac:dyDescent="0.25"/>
    <row r="73" spans="1:7" hidden="1" x14ac:dyDescent="0.25"/>
    <row r="74" spans="1:7" hidden="1" x14ac:dyDescent="0.25"/>
    <row r="75" spans="1:7" hidden="1" x14ac:dyDescent="0.25"/>
    <row r="76" spans="1:7" hidden="1" x14ac:dyDescent="0.25"/>
    <row r="77" spans="1:7" hidden="1" x14ac:dyDescent="0.25"/>
    <row r="78" spans="1:7" hidden="1" x14ac:dyDescent="0.25"/>
    <row r="79" spans="1:7" hidden="1" x14ac:dyDescent="0.25"/>
    <row r="80" spans="1:7" hidden="1" x14ac:dyDescent="0.25"/>
    <row r="81" hidden="1" x14ac:dyDescent="0.25"/>
    <row r="82" hidden="1" x14ac:dyDescent="0.25"/>
    <row r="83" hidden="1" x14ac:dyDescent="0.25"/>
    <row r="84" hidden="1" x14ac:dyDescent="0.25"/>
    <row r="85" hidden="1" x14ac:dyDescent="0.25"/>
    <row r="86" hidden="1" x14ac:dyDescent="0.25"/>
    <row r="87" hidden="1" x14ac:dyDescent="0.25"/>
    <row r="88" ht="11.25" hidden="1" customHeight="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sheetData>
  <sheetProtection algorithmName="SHA-512" hashValue="QZk3+fA/lJcCaLBndXzRo0haaGy2Tzg4e+P09n2vEUwZ7yu8e/FGQzqJzTXlQ5Et7fkmw341dOvM0uS9y+tMHg==" saltValue="bodrXNWGOc98h5+zmpg8MQ==" spinCount="100000" sheet="1" objects="1" scenarios="1"/>
  <mergeCells count="1">
    <mergeCell ref="A1:G67"/>
  </mergeCells>
  <pageMargins left="0.7" right="0.7" top="0.78740157499999996" bottom="0.78740157499999996" header="0.3" footer="0.3"/>
  <pageSetup paperSize="9" scale="68" orientation="portrait" r:id="rId1"/>
  <headerFooter>
    <oddHeader>&amp;C&amp;"TradeGothic LT CondEighteen,Fett"&amp;U&amp;KC00000Allgemeine Geschäftsbedingungen Messecatering</oddHeader>
    <oddFooter>&amp;C&amp;"TradeGothic LT CondEighteen,Fett"&amp;8&amp;KC00000Alle Preise in Euro zuzüglich der gesetzlichen Umsatzsteuer. Für Bio gilt ÖKO-DE 006.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23FD7-05C3-4672-B0D7-B0A6C130C51F}">
  <sheetPr>
    <tabColor rgb="FF006600"/>
  </sheetPr>
  <dimension ref="A26:I28"/>
  <sheetViews>
    <sheetView workbookViewId="0">
      <selection activeCell="F29" sqref="F29"/>
    </sheetView>
  </sheetViews>
  <sheetFormatPr baseColWidth="10" defaultRowHeight="15" x14ac:dyDescent="0.25"/>
  <sheetData>
    <row r="26" spans="1:9" ht="15.75" x14ac:dyDescent="0.25">
      <c r="A26" s="529"/>
      <c r="B26" s="529"/>
      <c r="C26" s="529"/>
      <c r="D26" s="529"/>
      <c r="E26" s="529"/>
      <c r="F26" s="529"/>
      <c r="G26" s="529"/>
    </row>
    <row r="27" spans="1:9" ht="7.5" customHeight="1" x14ac:dyDescent="0.25">
      <c r="A27" s="529"/>
      <c r="B27" s="532"/>
      <c r="C27" s="532"/>
      <c r="D27" s="532"/>
      <c r="E27" s="532"/>
      <c r="F27" s="532"/>
      <c r="G27" s="532"/>
    </row>
    <row r="28" spans="1:9" ht="44.25" customHeight="1" x14ac:dyDescent="0.25">
      <c r="A28" s="530"/>
      <c r="B28" s="531"/>
      <c r="C28" s="531"/>
      <c r="D28" s="531"/>
      <c r="E28" s="531"/>
      <c r="F28" s="531"/>
      <c r="G28" s="531"/>
      <c r="H28" s="266"/>
      <c r="I28" s="266"/>
    </row>
  </sheetData>
  <sheetProtection algorithmName="SHA-512" hashValue="2wEA/xtIonB7eRnso4FXov+pOJ0s/8P9s0txqfEmvygT53TmuB+xIWiY9zk2VomvmANJoj7IeND3n776Csm/tg==" saltValue="P3QyauNqTnFaIZmDFRJivA==" spinCount="100000" sheet="1" objects="1" scenarios="1"/>
  <mergeCells count="3">
    <mergeCell ref="A26:G26"/>
    <mergeCell ref="A28:G28"/>
    <mergeCell ref="A27:G27"/>
  </mergeCells>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5 5 W V D 0 3 8 v y l A A A A 9 g A A A B I A H A B D b 2 5 m a W c v U G F j a 2 F n Z S 5 4 b W w g o h g A K K A U A A A A A A A A A A A A A A A A A A A A A A A A A A A A h Y 9 N C s I w F I S v U t 6 + S V p F p L y m C 3 V n Q R D E b U h j G 2 x T a V L T u 7 n w S F 7 B i r 8 7 l z P z D c z c L l f M h q Y O z q q z u j U p R I R B o I x s C 2 3 K F H p 3 C O e Q c d w I e R S l C k b Y 2 G S w O o X K u V N C q f e e + A l p u 5 L G j E V 0 n 6 + 3 s l K N C L W x T h i p 4 N M q / r e A 4 + 4 5 h s c k Y o z M p u M m p G 8 T c 2 2 + Q D x m j / T H x E V f u 7 5 T v F D h c o X 0 L Z G + P v A 7 U E s D B B Q A A g A I A A e e V l 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H n l Z U K I p H u A 4 A A A A R A A A A E w A c A E Z v c m 1 1 b G F z L 1 N l Y 3 R p b 2 4 x L m 0 g o h g A K K A U A A A A A A A A A A A A A A A A A A A A A A A A A A A A K 0 5 N L s n M z 1 M I h t C G 1 g B Q S w E C L Q A U A A I A C A A H n l Z U P T f y / K U A A A D 2 A A A A E g A A A A A A A A A A A A A A A A A A A A A A Q 2 9 u Z m l n L 1 B h Y 2 t h Z 2 U u e G 1 s U E s B A i 0 A F A A C A A g A B 5 5 W V A / K 6 a u k A A A A 6 Q A A A B M A A A A A A A A A A A A A A A A A 8 Q A A A F t D b 2 5 0 Z W 5 0 X 1 R 5 c G V z X S 5 4 b W x Q S w E C L Q A U A A I A C A A H n l Z U 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8 x Q x T p K p E 6 V t Z d a O n + H / Q A A A A A C A A A A A A A D Z g A A w A A A A B A A A A D e 9 o v W V m U g B E r m O K B 6 V I q A A A A A A A S A A A C g A A A A E A A A A J 5 G d Z 7 Y F C / q t e o 0 N J W 0 X S t Q A A A A 2 d x O s J y j k h 9 Y G R j f i g V n v Y 3 z s / b 9 1 8 l R I h V J 7 2 j v Z q 9 T p c H u k 0 T B m / v 3 0 i F H k g M 5 W 8 Y R 5 + q 9 1 L 9 G G h Q P S I T v F 3 h C u 5 v D S s T U y z J I D B 5 8 h J s U A A A A q k m O c W b z 5 j t O G N W k h S K p j t 1 A 9 3 I = < / D a t a M a s h u p > 
</file>

<file path=customXml/itemProps1.xml><?xml version="1.0" encoding="utf-8"?>
<ds:datastoreItem xmlns:ds="http://schemas.openxmlformats.org/officeDocument/2006/customXml" ds:itemID="{044619AB-4554-43D4-B9F7-801E3590A1C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vt:i4>
      </vt:variant>
    </vt:vector>
  </HeadingPairs>
  <TitlesOfParts>
    <vt:vector size="13" baseType="lpstr">
      <vt:lpstr>Stammblatt</vt:lpstr>
      <vt:lpstr>1 Speisen</vt:lpstr>
      <vt:lpstr>2 Getränke</vt:lpstr>
      <vt:lpstr>3 Ausstattung</vt:lpstr>
      <vt:lpstr>4 Verbrauchsmaterial</vt:lpstr>
      <vt:lpstr>5 Personal</vt:lpstr>
      <vt:lpstr>Zusammenfassung</vt:lpstr>
      <vt:lpstr>AGB</vt:lpstr>
      <vt:lpstr>Allergene</vt:lpstr>
      <vt:lpstr>Makro1</vt:lpstr>
      <vt:lpstr>DropDownListen</vt:lpstr>
      <vt:lpstr>Stammblatt!Druckbereich</vt:lpstr>
      <vt:lpstr>Messedauer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Messe Stürzer Service</dc:creator>
  <cp:lastModifiedBy>Martin Stürzer</cp:lastModifiedBy>
  <cp:lastPrinted>2025-02-27T17:36:55Z</cp:lastPrinted>
  <dcterms:created xsi:type="dcterms:W3CDTF">2016-06-21T14:05:15Z</dcterms:created>
  <dcterms:modified xsi:type="dcterms:W3CDTF">2026-04-15T13:06:08Z</dcterms:modified>
</cp:coreProperties>
</file>